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Lookup Lists" sheetId="2" state="visible" r:id="rId4"/>
    <sheet name="Scoring Guide" sheetId="3" state="visible" r:id="rId5"/>
    <sheet name="Risk Assessments" sheetId="4" state="visible" r:id="rId6"/>
    <sheet name="Dashboard" sheetId="5" state="visible" r:id="rId7"/>
    <sheet name="Executive Summary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<sst xmlns="http://schemas.openxmlformats.org/spreadsheetml/2006/main" count="619" uniqueCount="337">
  <si>
    <t xml:space="preserve">Pragmatic GRC™ — R-003 Risk Assessment Worksheet v3.0</t>
  </si>
  <si>
    <t xml:space="preserve">Purpose</t>
  </si>
  <si>
    <t xml:space="preserve">Use this workbook to document and evaluate individual risk scenarios before approved risks are transferred to R-001 — Enterprise Risk Register. The workbook supports consistent scoring, treatment decisions, approvals, executive review, and cross-references to F-001, F-002, R-001, and R-005.</t>
  </si>
  <si>
    <t xml:space="preserve">Step</t>
  </si>
  <si>
    <t xml:space="preserve">Action</t>
  </si>
  <si>
    <t xml:space="preserve">Related Resource</t>
  </si>
  <si>
    <t xml:space="preserve">Use</t>
  </si>
  <si>
    <t xml:space="preserve">Enter one risk scenario per row on the Risk Assessments sheet.</t>
  </si>
  <si>
    <t xml:space="preserve">F-001 — Master Asset Register</t>
  </si>
  <si>
    <t xml:space="preserve">Identify the asset, service, vendor, or business process being assessed.</t>
  </si>
  <si>
    <t xml:space="preserve">Select likelihood and impact using the 1–3 scale.</t>
  </si>
  <si>
    <t xml:space="preserve">F-002 — Unified System Security Plan</t>
  </si>
  <si>
    <t xml:space="preserve">Reference applicable controls and SSP sections.</t>
  </si>
  <si>
    <t xml:space="preserve">Document existing controls, then score residual likelihood and impact.</t>
  </si>
  <si>
    <t xml:space="preserve">R-001 — Enterprise Risk Register</t>
  </si>
  <si>
    <t xml:space="preserve">Transfer approved risks for ongoing governance and monitoring.</t>
  </si>
  <si>
    <t xml:space="preserve">Select a treatment strategy and assign an accountable risk owner.</t>
  </si>
  <si>
    <t xml:space="preserve">R-005 — Risk Treatment Plan</t>
  </si>
  <si>
    <t xml:space="preserve">Document detailed mitigation actions for risks requiring treatment.</t>
  </si>
  <si>
    <t xml:space="preserve">Record approval status and, when approved, transfer the risk to R-001.</t>
  </si>
  <si>
    <t xml:space="preserve">G-002 — Monthly GRC Heartbeat™</t>
  </si>
  <si>
    <t xml:space="preserve">Review new, overdue, and high-risk assessments.</t>
  </si>
  <si>
    <t xml:space="preserve">Review outstanding assessments during the Monthly GRC Heartbeat™.</t>
  </si>
  <si>
    <t xml:space="preserve">Likelihood</t>
  </si>
  <si>
    <t xml:space="preserve">Impact</t>
  </si>
  <si>
    <t xml:space="preserve">Category</t>
  </si>
  <si>
    <t xml:space="preserve">Treatment Strategy</t>
  </si>
  <si>
    <t xml:space="preserve">Assessment Status</t>
  </si>
  <si>
    <t xml:space="preserve">Approval Status</t>
  </si>
  <si>
    <t xml:space="preserve">Transfer Status</t>
  </si>
  <si>
    <t xml:space="preserve">Strategic</t>
  </si>
  <si>
    <t xml:space="preserve">Accept</t>
  </si>
  <si>
    <t xml:space="preserve">Draft</t>
  </si>
  <si>
    <t xml:space="preserve">Pending</t>
  </si>
  <si>
    <t xml:space="preserve">Not transferred</t>
  </si>
  <si>
    <t xml:space="preserve">Operational</t>
  </si>
  <si>
    <t xml:space="preserve">Mitigate</t>
  </si>
  <si>
    <t xml:space="preserve">In Review</t>
  </si>
  <si>
    <t xml:space="preserve">Approved</t>
  </si>
  <si>
    <t xml:space="preserve">Transferred to R-001</t>
  </si>
  <si>
    <t xml:space="preserve">Cybersecurity</t>
  </si>
  <si>
    <t xml:space="preserve">Transfer</t>
  </si>
  <si>
    <t xml:space="preserve">Rejected</t>
  </si>
  <si>
    <t xml:space="preserve">Not applicable</t>
  </si>
  <si>
    <t xml:space="preserve">Compliance</t>
  </si>
  <si>
    <t xml:space="preserve">Avoid</t>
  </si>
  <si>
    <t xml:space="preserve">Closed</t>
  </si>
  <si>
    <t xml:space="preserve">Financial</t>
  </si>
  <si>
    <t xml:space="preserve">Monitor</t>
  </si>
  <si>
    <t xml:space="preserve">Third-Party</t>
  </si>
  <si>
    <t xml:space="preserve">Human</t>
  </si>
  <si>
    <t xml:space="preserve">Physical</t>
  </si>
  <si>
    <t xml:space="preserve">Reputational</t>
  </si>
  <si>
    <t xml:space="preserve">Risk Scoring Guide</t>
  </si>
  <si>
    <t xml:space="preserve">Rating</t>
  </si>
  <si>
    <t xml:space="preserve">Description</t>
  </si>
  <si>
    <t xml:space="preserve">Low</t>
  </si>
  <si>
    <t xml:space="preserve">Unlikely to occur or expected less than once every three years.</t>
  </si>
  <si>
    <t xml:space="preserve">Limited disruption; minimal financial, operational, or reputational effect.</t>
  </si>
  <si>
    <t xml:space="preserve">Medium</t>
  </si>
  <si>
    <t xml:space="preserve">Could occur or has occurred within the last one to three years.</t>
  </si>
  <si>
    <t xml:space="preserve">Noticeable disruption requiring management attention and recovery effort.</t>
  </si>
  <si>
    <t xml:space="preserve">High</t>
  </si>
  <si>
    <t xml:space="preserve">Likely to occur or has occurred within the last year.</t>
  </si>
  <si>
    <t xml:space="preserve">Significant disruption, major loss, regulatory exposure, or reputational harm.</t>
  </si>
  <si>
    <t xml:space="preserve">Score</t>
  </si>
  <si>
    <t xml:space="preserve">Interpretation</t>
  </si>
  <si>
    <t xml:space="preserve">Recommended Action</t>
  </si>
  <si>
    <t xml:space="preserve">Within normal operating tolerance.</t>
  </si>
  <si>
    <t xml:space="preserve">Monitor and document controls.</t>
  </si>
  <si>
    <t xml:space="preserve">Limited exposure.</t>
  </si>
  <si>
    <t xml:space="preserve">Monitor and review periodically.</t>
  </si>
  <si>
    <t xml:space="preserve">Manageable exposure.</t>
  </si>
  <si>
    <t xml:space="preserve">Confirm controls remain effective.</t>
  </si>
  <si>
    <t xml:space="preserve">Requires planned action or management review.</t>
  </si>
  <si>
    <t xml:space="preserve">Document treatment and owner.</t>
  </si>
  <si>
    <t xml:space="preserve">Meaningful exposure.</t>
  </si>
  <si>
    <t xml:space="preserve">Prioritize treatment and review monthly.</t>
  </si>
  <si>
    <t xml:space="preserve">Material exposure.</t>
  </si>
  <si>
    <t xml:space="preserve">Escalate to leadership and define treatment.</t>
  </si>
  <si>
    <t xml:space="preserve">Outside normal tolerance.</t>
  </si>
  <si>
    <t xml:space="preserve">Immediate treatment and executive visibility.</t>
  </si>
  <si>
    <t xml:space="preserve">Severe exposure.</t>
  </si>
  <si>
    <t xml:space="preserve">Urgent action and frequent monitoring.</t>
  </si>
  <si>
    <t xml:space="preserve">Critical</t>
  </si>
  <si>
    <t xml:space="preserve">Unacceptable exposure.</t>
  </si>
  <si>
    <t xml:space="preserve">Immediate executive action; consider avoidance.</t>
  </si>
  <si>
    <t xml:space="preserve">R-003 — Risk Assessment Worksheet</t>
  </si>
  <si>
    <t xml:space="preserve">Assessment ID</t>
  </si>
  <si>
    <t xml:space="preserve">Assessment Date</t>
  </si>
  <si>
    <t xml:space="preserve">Assessor</t>
  </si>
  <si>
    <t xml:space="preserve">Business Owner</t>
  </si>
  <si>
    <t xml:space="preserve">Department</t>
  </si>
  <si>
    <t xml:space="preserve">Asset / Process</t>
  </si>
  <si>
    <t xml:space="preserve">F-001 Asset ID</t>
  </si>
  <si>
    <t xml:space="preserve">Threat</t>
  </si>
  <si>
    <t xml:space="preserve">Vulnerability</t>
  </si>
  <si>
    <t xml:space="preserve">Existing Controls</t>
  </si>
  <si>
    <t xml:space="preserve">Inherent Score</t>
  </si>
  <si>
    <t xml:space="preserve">Inherent Rating</t>
  </si>
  <si>
    <t xml:space="preserve">Residual Likelihood</t>
  </si>
  <si>
    <t xml:space="preserve">Residual Impact</t>
  </si>
  <si>
    <t xml:space="preserve">Residual Score</t>
  </si>
  <si>
    <t xml:space="preserve">Residual Rating</t>
  </si>
  <si>
    <t xml:space="preserve">Risk Owner</t>
  </si>
  <si>
    <t xml:space="preserve">Target Date</t>
  </si>
  <si>
    <t xml:space="preserve">Days Remaining</t>
  </si>
  <si>
    <t xml:space="preserve">F-002 SSP Section</t>
  </si>
  <si>
    <t xml:space="preserve">R-001 Risk ID</t>
  </si>
  <si>
    <t xml:space="preserve">R-005 Treatment Plan</t>
  </si>
  <si>
    <t xml:space="preserve">Last Review Date</t>
  </si>
  <si>
    <t xml:space="preserve">Notes</t>
  </si>
  <si>
    <t xml:space="preserve">RA-001</t>
  </si>
  <si>
    <t xml:space="preserve">L. Foster</t>
  </si>
  <si>
    <t xml:space="preserve">Dr. Michael Bennett</t>
  </si>
  <si>
    <t xml:space="preserve">Clinical</t>
  </si>
  <si>
    <t xml:space="preserve">EHR System</t>
  </si>
  <si>
    <t xml:space="preserve">A-004</t>
  </si>
  <si>
    <t xml:space="preserve">Phishing-driven credential theft targeting EHR login credentials</t>
  </si>
  <si>
    <t xml:space="preserve">Limited security awareness training; no simulated phishing program</t>
  </si>
  <si>
    <t xml:space="preserve">MFA on Microsoft 365; EHR vendor-enforced MFA; basic annual training</t>
  </si>
  <si>
    <t xml:space="preserve">Linda Foster</t>
  </si>
  <si>
    <t xml:space="preserve">Identity and Access Management</t>
  </si>
  <si>
    <t xml:space="preserve">R-001</t>
  </si>
  <si>
    <t xml:space="preserve">TP-001</t>
  </si>
  <si>
    <t xml:space="preserve">Enroll all staff in quarterly phishing simulations.</t>
  </si>
  <si>
    <t xml:space="preserve">RA-002</t>
  </si>
  <si>
    <t xml:space="preserve">Nursing Workstations</t>
  </si>
  <si>
    <t xml:space="preserve">A-013</t>
  </si>
  <si>
    <t xml:space="preserve">Ransomware infecting shared clinical workstations</t>
  </si>
  <si>
    <t xml:space="preserve">Inconsistent endpoint detection coverage across shared nursing workstations</t>
  </si>
  <si>
    <t xml:space="preserve">MSP-managed antivirus, patch management, and monitored backups</t>
  </si>
  <si>
    <t xml:space="preserve">Security Controls</t>
  </si>
  <si>
    <t xml:space="preserve">R-002</t>
  </si>
  <si>
    <t xml:space="preserve">TP-002</t>
  </si>
  <si>
    <t xml:space="preserve">Confirm EDR coverage on all three shared workstations with MSP.</t>
  </si>
  <si>
    <t xml:space="preserve">RA-003</t>
  </si>
  <si>
    <t xml:space="preserve">Physician / PA Mobile Devices</t>
  </si>
  <si>
    <t xml:space="preserve">A-010</t>
  </si>
  <si>
    <t xml:space="preserve">Loss or theft of a mobile device (iPhone, iPad, or laptop) containing PHI</t>
  </si>
  <si>
    <t xml:space="preserve">Devices used off-site for clinical access; remote-wipe enforcement not independently verified</t>
  </si>
  <si>
    <t xml:space="preserve">Device passcodes; mobile device management (MDM) enrollment</t>
  </si>
  <si>
    <t xml:space="preserve">R-003</t>
  </si>
  <si>
    <t xml:space="preserve">TP-003</t>
  </si>
  <si>
    <t xml:space="preserve">Verify MDM remote-wipe is enabled and tested on all mobile devices.</t>
  </si>
  <si>
    <t xml:space="preserve">RA-004</t>
  </si>
  <si>
    <t xml:space="preserve">Unauthorized access via shared workstation logins</t>
  </si>
  <si>
    <t xml:space="preserve">Shared devices increase risk of inadequate individual user accountability</t>
  </si>
  <si>
    <t xml:space="preserve">Informal manual sign-in log</t>
  </si>
  <si>
    <t xml:space="preserve">R-004</t>
  </si>
  <si>
    <t xml:space="preserve">TP-004</t>
  </si>
  <si>
    <t xml:space="preserve">Move to individual login credentials per staff member on shared stations.</t>
  </si>
  <si>
    <t xml:space="preserve">RA-005</t>
  </si>
  <si>
    <t xml:space="preserve">Administration</t>
  </si>
  <si>
    <t xml:space="preserve">Staff Offboarding</t>
  </si>
  <si>
    <t xml:space="preserve">N/A</t>
  </si>
  <si>
    <t xml:space="preserve">Delayed offboarding of departed staff; access not revoked timely</t>
  </si>
  <si>
    <t xml:space="preserve">No formal offboarding checklist; process depends on verbal notification to the MSP</t>
  </si>
  <si>
    <t xml:space="preserve">Verbal notification process to MSP upon departure</t>
  </si>
  <si>
    <t xml:space="preserve">R-005</t>
  </si>
  <si>
    <t xml:space="preserve">TP-005</t>
  </si>
  <si>
    <t xml:space="preserve">Formalize written offboarding checklist covering all SaaS systems.</t>
  </si>
  <si>
    <t xml:space="preserve">RA-006</t>
  </si>
  <si>
    <t xml:space="preserve">Managed Service Provider</t>
  </si>
  <si>
    <t xml:space="preserve">A-020</t>
  </si>
  <si>
    <t xml:space="preserve">Overprivileged or compromised MSP remote access</t>
  </si>
  <si>
    <t xml:space="preserve">Limited practice visibility into MSP internal security controls</t>
  </si>
  <si>
    <t xml:space="preserve">Signed MSP services agreement; access via managed remote-support tools</t>
  </si>
  <si>
    <t xml:space="preserve">Vendor Security</t>
  </si>
  <si>
    <t xml:space="preserve">R-006</t>
  </si>
  <si>
    <t xml:space="preserve">TP-006</t>
  </si>
  <si>
    <t xml:space="preserve">Request MSP security attestation and review access logs quarterly.</t>
  </si>
  <si>
    <t xml:space="preserve">RA-007</t>
  </si>
  <si>
    <t xml:space="preserve">EHR vendor service outage disrupting clinical documentation</t>
  </si>
  <si>
    <t xml:space="preserve">No documented downtime or paper-based fallback procedure</t>
  </si>
  <si>
    <t xml:space="preserve">Vendor SLA; vendor-managed cloud redundancy</t>
  </si>
  <si>
    <t xml:space="preserve">Backup &amp; Recovery</t>
  </si>
  <si>
    <t xml:space="preserve">R-007</t>
  </si>
  <si>
    <t xml:space="preserve">TP-007</t>
  </si>
  <si>
    <t xml:space="preserve">Document a paper-based downtime procedure for clinical staff.</t>
  </si>
  <si>
    <t xml:space="preserve">RA-008</t>
  </si>
  <si>
    <t xml:space="preserve">Patient Billing System</t>
  </si>
  <si>
    <t xml:space="preserve">A-006</t>
  </si>
  <si>
    <t xml:space="preserve">Data breach at patient billing SaaS vendor</t>
  </si>
  <si>
    <t xml:space="preserve">Limited practice oversight of vendor security posture</t>
  </si>
  <si>
    <t xml:space="preserve">Vendor Business Associate Agreement (BAA); vendor attestation requested</t>
  </si>
  <si>
    <t xml:space="preserve">R-008</t>
  </si>
  <si>
    <t xml:space="preserve">TP-008</t>
  </si>
  <si>
    <t xml:space="preserve">Confirm current SOC 2 report or equivalent attestation on file.</t>
  </si>
  <si>
    <t xml:space="preserve">RA-009</t>
  </si>
  <si>
    <t xml:space="preserve">Office Wi-Fi Network</t>
  </si>
  <si>
    <t xml:space="preserve">A-018</t>
  </si>
  <si>
    <t xml:space="preserve">Wireless network compromise via weak Wi-Fi configuration</t>
  </si>
  <si>
    <t xml:space="preserve">Shared network configuration; encryption settings not independently verified</t>
  </si>
  <si>
    <t xml:space="preserve">WPA2/3 encryption; MSP-managed router and firewall</t>
  </si>
  <si>
    <t xml:space="preserve">R-009</t>
  </si>
  <si>
    <t xml:space="preserve">TP-009</t>
  </si>
  <si>
    <t xml:space="preserve">Request MSP configuration review and confirm guest network segmentation.</t>
  </si>
  <si>
    <t xml:space="preserve">RA-010</t>
  </si>
  <si>
    <t xml:space="preserve">Microsoft 365 / Email</t>
  </si>
  <si>
    <t xml:space="preserve">A-001</t>
  </si>
  <si>
    <t xml:space="preserve">Business email compromise leading to a fraudulent payment request</t>
  </si>
  <si>
    <t xml:space="preserve">No secondary verification process for payment or banking change requests</t>
  </si>
  <si>
    <t xml:space="preserve">MFA enabled on Microsoft 365 email</t>
  </si>
  <si>
    <t xml:space="preserve">R-010</t>
  </si>
  <si>
    <t xml:space="preserve">TP-010</t>
  </si>
  <si>
    <t xml:space="preserve">Require verbal confirmation for any banking or payment detail changes.</t>
  </si>
  <si>
    <t xml:space="preserve">RA-011</t>
  </si>
  <si>
    <t xml:space="preserve">SaaS Vendor Contracts</t>
  </si>
  <si>
    <t xml:space="preserve">Missing or expired Business Associate Agreements (BAAs) with SaaS vendors</t>
  </si>
  <si>
    <t xml:space="preserve">No centralized BAA tracking process</t>
  </si>
  <si>
    <t xml:space="preserve">Contracts held individually by the office manager</t>
  </si>
  <si>
    <t xml:space="preserve">R-011</t>
  </si>
  <si>
    <t xml:space="preserve">TP-011</t>
  </si>
  <si>
    <t xml:space="preserve">Build a BAA tracking log covering EHR, scheduling, billing, and MSP.</t>
  </si>
  <si>
    <t xml:space="preserve">RA-012</t>
  </si>
  <si>
    <t xml:space="preserve">All Endpoints</t>
  </si>
  <si>
    <t xml:space="preserve">Delayed patching of endpoints and network devices</t>
  </si>
  <si>
    <t xml:space="preserve">Patch cadence depends entirely on MSP schedule; no independent verification</t>
  </si>
  <si>
    <t xml:space="preserve">MSP-managed patch management program</t>
  </si>
  <si>
    <t xml:space="preserve">R-012</t>
  </si>
  <si>
    <t xml:space="preserve">TP-012</t>
  </si>
  <si>
    <t xml:space="preserve">Request monthly patch compliance report from MSP.</t>
  </si>
  <si>
    <t xml:space="preserve">RA-013</t>
  </si>
  <si>
    <t xml:space="preserve">Backup Systems</t>
  </si>
  <si>
    <t xml:space="preserve">Backup failure or unrecoverable data loss</t>
  </si>
  <si>
    <t xml:space="preserve">Backup restoration has not been tested in the past 12 months</t>
  </si>
  <si>
    <t xml:space="preserve">MSP-managed automated backups</t>
  </si>
  <si>
    <t xml:space="preserve">R-013</t>
  </si>
  <si>
    <t xml:space="preserve">TP-013</t>
  </si>
  <si>
    <t xml:space="preserve">Schedule and document an annual backup restoration test.</t>
  </si>
  <si>
    <t xml:space="preserve">RA-014</t>
  </si>
  <si>
    <t xml:space="preserve">Practice Website</t>
  </si>
  <si>
    <t xml:space="preserve">A-007</t>
  </si>
  <si>
    <t xml:space="preserve">Practice website vulnerability exposing the scheduling integration</t>
  </si>
  <si>
    <t xml:space="preserve">Website and plugin patching cadence not independently confirmed</t>
  </si>
  <si>
    <t xml:space="preserve">MSP-managed website maintenance</t>
  </si>
  <si>
    <t xml:space="preserve">R-014</t>
  </si>
  <si>
    <t xml:space="preserve">TP-014</t>
  </si>
  <si>
    <t xml:space="preserve">Request confirmation of website patch and vulnerability scan cadence.</t>
  </si>
  <si>
    <t xml:space="preserve">RA-015</t>
  </si>
  <si>
    <t xml:space="preserve">All Staff</t>
  </si>
  <si>
    <t xml:space="preserve">Insufficient security awareness among clinical and administrative staff</t>
  </si>
  <si>
    <t xml:space="preserve">Onboarding does not include documented security awareness training</t>
  </si>
  <si>
    <t xml:space="preserve">Ad hoc verbal guidance from the office manager</t>
  </si>
  <si>
    <t xml:space="preserve">Governance Roles</t>
  </si>
  <si>
    <t xml:space="preserve">R-015</t>
  </si>
  <si>
    <t xml:space="preserve">TP-015</t>
  </si>
  <si>
    <t xml:space="preserve">Implement documented security awareness training at onboarding and annually.</t>
  </si>
  <si>
    <t xml:space="preserve">RA-016</t>
  </si>
  <si>
    <t xml:space="preserve">Office Facility</t>
  </si>
  <si>
    <t xml:space="preserve">A-026</t>
  </si>
  <si>
    <t xml:space="preserve">Unauthorized after-hours physical access to the office</t>
  </si>
  <si>
    <t xml:space="preserve">Key and access control process is not formally documented</t>
  </si>
  <si>
    <t xml:space="preserve">Locked doors; alarm system</t>
  </si>
  <si>
    <t xml:space="preserve">System Boundaries</t>
  </si>
  <si>
    <t xml:space="preserve">R-016</t>
  </si>
  <si>
    <t xml:space="preserve">Risk accepted at current control level; revisit if facility changes.</t>
  </si>
  <si>
    <t xml:space="preserve">RA-017</t>
  </si>
  <si>
    <t xml:space="preserve">Practice Administration</t>
  </si>
  <si>
    <t xml:space="preserve">Key-person dependency: office manager is the sole administrator of critical systems</t>
  </si>
  <si>
    <t xml:space="preserve">No documented cross-training or backup administrator identified</t>
  </si>
  <si>
    <t xml:space="preserve">None formally documented</t>
  </si>
  <si>
    <t xml:space="preserve">R-017</t>
  </si>
  <si>
    <t xml:space="preserve">TP-017</t>
  </si>
  <si>
    <t xml:space="preserve">Identify and train a backup administrator among clinical staff.</t>
  </si>
  <si>
    <t xml:space="preserve">RA-018</t>
  </si>
  <si>
    <t xml:space="preserve">Cyber Insurance Policy</t>
  </si>
  <si>
    <t xml:space="preserve">Cyber insurance coverage may be insufficient relative to potential HIPAA breach costs</t>
  </si>
  <si>
    <t xml:space="preserve">Policy limits have not been benchmarked against breach-cost data</t>
  </si>
  <si>
    <t xml:space="preserve">General liability policy with a basic cyber endorsement</t>
  </si>
  <si>
    <t xml:space="preserve">Compliance Obligations</t>
  </si>
  <si>
    <t xml:space="preserve">R-018</t>
  </si>
  <si>
    <t xml:space="preserve">TP-018</t>
  </si>
  <si>
    <t xml:space="preserve">Review policy limits with broker against HIPAA breach cost benchmarks.</t>
  </si>
  <si>
    <t xml:space="preserve">RA-019</t>
  </si>
  <si>
    <t xml:space="preserve">Practice Domain Name</t>
  </si>
  <si>
    <t xml:space="preserve">A-027</t>
  </si>
  <si>
    <t xml:space="preserve">Domain name expiration or unauthorized transfer disrupting the website, email, and patient scheduling access</t>
  </si>
  <si>
    <t xml:space="preserve">Domain renewal is not on a tracked recurring calendar; single point of failure if registrant contact information lapses</t>
  </si>
  <si>
    <t xml:space="preserve">Domain registered under practice ownership; MSP holds registrar access</t>
  </si>
  <si>
    <t xml:space="preserve">R-019</t>
  </si>
  <si>
    <t xml:space="preserve">TP-019</t>
  </si>
  <si>
    <t xml:space="preserve">Add domain renewal date to the Monthly GRC Heartbeat™ recurring checklist; confirm auto-renewal and current registrant contact information.</t>
  </si>
  <si>
    <t xml:space="preserve">RA-020</t>
  </si>
  <si>
    <t xml:space="preserve">HIPAA-Compliant Fax Machine</t>
  </si>
  <si>
    <t xml:space="preserve">A-029</t>
  </si>
  <si>
    <t xml:space="preserve">Misdirected fax transmission disclosing PHI to an unintended recipient</t>
  </si>
  <si>
    <t xml:space="preserve">Fax numbers are entered manually with no independent verification step before sending</t>
  </si>
  <si>
    <t xml:space="preserve">HIPAA-compliant fax cover sheet with a standard confidentiality notice</t>
  </si>
  <si>
    <t xml:space="preserve">R-020</t>
  </si>
  <si>
    <t xml:space="preserve">TP-020</t>
  </si>
  <si>
    <t xml:space="preserve">Require a second-person number verification step before sending records containing PHI.</t>
  </si>
  <si>
    <t xml:space="preserve">RA-021</t>
  </si>
  <si>
    <t xml:space="preserve">Patient Portal</t>
  </si>
  <si>
    <t xml:space="preserve">A-030</t>
  </si>
  <si>
    <t xml:space="preserve">Patient portal account takeover due to weak or reused patient passwords</t>
  </si>
  <si>
    <t xml:space="preserve">Portal password requirements rely on vendor defaults; no patient-side MFA requirement</t>
  </si>
  <si>
    <t xml:space="preserve">Vendor-hosted authentication; password reset via email verification</t>
  </si>
  <si>
    <t xml:space="preserve">R-021</t>
  </si>
  <si>
    <t xml:space="preserve">TP-021</t>
  </si>
  <si>
    <t xml:space="preserve">Confirm with the EHR vendor whether patient-side MFA can be enabled on the portal.</t>
  </si>
  <si>
    <t xml:space="preserve">RA-022</t>
  </si>
  <si>
    <t xml:space="preserve">PHI Records (Paper &amp; Retired Devices)</t>
  </si>
  <si>
    <t xml:space="preserve">Improper retention or disposal of PHI in paper records and retired devices</t>
  </si>
  <si>
    <t xml:space="preserve">No documented data retention schedule or secure disposal procedure exists</t>
  </si>
  <si>
    <t xml:space="preserve">Informal practice of shredding paper records; device disposal handled ad hoc by the MSP</t>
  </si>
  <si>
    <t xml:space="preserve">R-022</t>
  </si>
  <si>
    <t xml:space="preserve">TP-022</t>
  </si>
  <si>
    <t xml:space="preserve">Document a formal data retention schedule and secure disposal procedure, including certificate of destruction for retired devices.</t>
  </si>
  <si>
    <t xml:space="preserve">RA-023</t>
  </si>
  <si>
    <t xml:space="preserve">Front Desk / Waiting Area</t>
  </si>
  <si>
    <t xml:space="preserve">Incidental disclosure of PHI through front-desk or waiting-room conversations</t>
  </si>
  <si>
    <t xml:space="preserve">Check-in area layout allows conversations to be overheard; no documented physical-privacy safeguards</t>
  </si>
  <si>
    <t xml:space="preserve">Staff informally lower their voices during check-in discussions</t>
  </si>
  <si>
    <t xml:space="preserve">R-023</t>
  </si>
  <si>
    <t xml:space="preserve">TP-023</t>
  </si>
  <si>
    <t xml:space="preserve">Add privacy signage and evaluate a sound-buffering or spacing adjustment at check-in.</t>
  </si>
  <si>
    <t xml:space="preserve">R-003 Executive Assessment Dashboard</t>
  </si>
  <si>
    <t xml:space="preserve">Metric</t>
  </si>
  <si>
    <t xml:space="preserve">Value</t>
  </si>
  <si>
    <t xml:space="preserve">Count</t>
  </si>
  <si>
    <t xml:space="preserve">Total Assessments</t>
  </si>
  <si>
    <t xml:space="preserve">High / Critical Inherent</t>
  </si>
  <si>
    <t xml:space="preserve">High / Critical Residual</t>
  </si>
  <si>
    <t xml:space="preserve">Pending Approval</t>
  </si>
  <si>
    <t xml:space="preserve">Approved Assessments</t>
  </si>
  <si>
    <t xml:space="preserve">Overdue Treatments</t>
  </si>
  <si>
    <t xml:space="preserve">R-003 Risk Assessment Executive Summary</t>
  </si>
  <si>
    <t xml:space="preserve">Summary Metric</t>
  </si>
  <si>
    <t xml:space="preserve">Governance Review Notes</t>
  </si>
  <si>
    <t xml:space="preserve">Use this space to record executive decisions, risk acceptance, treatment priorities, and follow-up actions from the governance meeting.</t>
  </si>
  <si>
    <t xml:space="preserve">Approval Role</t>
  </si>
  <si>
    <t xml:space="preserve">Name</t>
  </si>
  <si>
    <t xml:space="preserve">Decision</t>
  </si>
  <si>
    <t xml:space="preserve">Signature / Date</t>
  </si>
  <si>
    <t xml:space="preserve">Reviewer / Approver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</si>
</sst>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/dd/yyyy"/>
    <numFmt numFmtId="166" formatCode="General"/>
    <numFmt numFmtId="167" formatCode="yyyy\-mm\-dd"/>
  </numFmts>
  <fonts count="10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7365D"/>
        <bgColor rgb="FF333333"/>
      </patternFill>
    </fill>
    <fill>
      <patternFill patternType="solid">
        <fgColor rgb="FF2F75B5"/>
        <bgColor rgb="FF156082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6">
    <dxf>
      <fill>
        <patternFill patternType="solid">
          <fgColor rgb="FF17365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F4CCCC"/>
          <bgColor rgb="FF000000"/>
        </patternFill>
      </fill>
    </dxf>
    <dxf>
      <fill>
        <patternFill patternType="solid">
          <fgColor rgb="FFF8D7BC"/>
          <bgColor rgb="FF000000"/>
        </patternFill>
      </fill>
    </dxf>
    <dxf>
      <fill>
        <patternFill patternType="solid">
          <fgColor rgb="FFFBDEB1"/>
          <bgColor rgb="FF000000"/>
        </patternFill>
      </fill>
    </dxf>
    <dxf>
      <fill>
        <patternFill patternType="solid">
          <fgColor rgb="FFFDE5A6"/>
          <bgColor rgb="FF000000"/>
        </patternFill>
      </fill>
    </dxf>
    <dxf>
      <fill>
        <patternFill patternType="solid">
          <fgColor rgb="FFF7D4C0"/>
          <bgColor rgb="FF000000"/>
        </patternFill>
      </fill>
    </dxf>
    <dxf>
      <fill>
        <patternFill patternType="solid">
          <fgColor rgb="FFFADCB4"/>
          <bgColor rgb="FF000000"/>
        </patternFill>
      </fill>
    </dxf>
    <dxf>
      <fill>
        <patternFill patternType="solid">
          <fgColor rgb="FFFDE4A8"/>
          <bgColor rgb="FF000000"/>
        </patternFill>
      </fill>
    </dxf>
    <dxf>
      <fill>
        <patternFill patternType="solid">
          <fgColor rgb="FFE2F0D9"/>
          <bgColor rgb="FF000000"/>
        </patternFill>
      </fill>
    </dxf>
    <dxf>
      <font>
        <b val="1"/>
        <color rgb="FF9C0006"/>
      </font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E2F0D9"/>
        </patternFill>
      </fill>
    </dxf>
    <dxf>
      <font>
        <b val="1"/>
      </font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196B24"/>
      <rgbColor rgb="FF000080"/>
      <rgbColor rgb="FF808000"/>
      <rgbColor rgb="FF800080"/>
      <rgbColor rgb="FF156082"/>
      <rgbColor rgb="FFCCCCCC"/>
      <rgbColor rgb="FF8B8B8B"/>
      <rgbColor rgb="FF9999FF"/>
      <rgbColor rgb="FFA02B93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4CCCC"/>
      <rgbColor rgb="FF2F75B5"/>
      <rgbColor rgb="FF33CCCC"/>
      <rgbColor rgb="FF99CC00"/>
      <rgbColor rgb="FFFFCC00"/>
      <rgbColor rgb="FFFF9900"/>
      <rgbColor rgb="FFE97132"/>
      <rgbColor rgb="FF666699"/>
      <rgbColor rgb="FF969696"/>
      <rgbColor rgb="FF17365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  <a:ea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  <a:ea typeface="Calibri"/>
              </a:rPr>
              <a:t>Assessments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"Count"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Dashboard!$D$4:$D$12</c:f>
              <c:strCache>
                <c:ptCount val="9"/>
                <c:pt idx="0">
                  <c:v>Strategic</c:v>
                </c:pt>
                <c:pt idx="1">
                  <c:v>Operational</c:v>
                </c:pt>
                <c:pt idx="2">
                  <c:v>Cybersecurity</c:v>
                </c:pt>
                <c:pt idx="3">
                  <c:v>Compliance</c:v>
                </c:pt>
                <c:pt idx="4">
                  <c:v>Financial</c:v>
                </c:pt>
                <c:pt idx="5">
                  <c:v>Third-Party</c:v>
                </c:pt>
                <c:pt idx="6">
                  <c:v>Human</c:v>
                </c:pt>
                <c:pt idx="7">
                  <c:v>Physical</c:v>
                </c:pt>
                <c:pt idx="8">
                  <c:v>Reputational</c:v>
                </c:pt>
              </c:strCache>
            </c:strRef>
          </c:cat>
          <c:val>
            <c:numRef>
              <c:f>Dashboard!$E$4:$E$12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6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1</c:v>
                </c:pt>
                <c:pt idx="7">
                  <c:v>3</c:v>
                </c:pt>
                <c:pt idx="8">
                  <c:v>0</c:v>
                </c:pt>
              </c:numCache>
            </c:numRef>
          </c:val>
        </c:ser>
        <c:gapWidth val="150"/>
        <c:overlap val="0"/>
        <c:axId val="86934314"/>
        <c:axId val="66839119"/>
      </c:barChart>
      <c:catAx>
        <c:axId val="86934314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Calibri"/>
              </a:defRPr>
            </a:pPr>
          </a:p>
        </c:txPr>
        <c:crossAx val="66839119"/>
        <c:crosses val="autoZero"/>
        <c:auto val="1"/>
        <c:lblAlgn val="ctr"/>
        <c:lblOffset val="100"/>
        <c:noMultiLvlLbl val="0"/>
      </c:catAx>
      <c:valAx>
        <c:axId val="66839119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Calibri"/>
              </a:defRPr>
            </a:pPr>
          </a:p>
        </c:txPr>
        <c:crossAx val="8693431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  <a:ea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  <a:ea typeface="Calibri"/>
              </a:rPr>
              <a:t>Treatment Strategy Distribution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"Count"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156082"/>
              </a:solidFill>
              <a:ln w="0">
                <a:noFill/>
              </a:ln>
            </c:spPr>
          </c:dPt>
          <c:dPt>
            <c:idx val="1"/>
            <c:spPr>
              <a:solidFill>
                <a:srgbClr val="e97132"/>
              </a:solidFill>
              <a:ln w="0">
                <a:noFill/>
              </a:ln>
            </c:spPr>
          </c:dPt>
          <c:dPt>
            <c:idx val="2"/>
            <c:spPr>
              <a:solidFill>
                <a:srgbClr val="196b24"/>
              </a:solidFill>
              <a:ln w="0">
                <a:noFill/>
              </a:ln>
            </c:spPr>
          </c:dPt>
          <c:dPt>
            <c:idx val="3"/>
            <c:spPr>
              <a:solidFill>
                <a:srgbClr val="0f9ed5"/>
              </a:solidFill>
              <a:ln w="0">
                <a:noFill/>
              </a:ln>
            </c:spPr>
          </c:dPt>
          <c:dPt>
            <c:idx val="4"/>
            <c:spPr>
              <a:solidFill>
                <a:srgbClr val="a02b93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Dashboard!$G$4:$G$8</c:f>
              <c:strCache>
                <c:ptCount val="5"/>
                <c:pt idx="0">
                  <c:v>Accept</c:v>
                </c:pt>
                <c:pt idx="1">
                  <c:v>Mitigate</c:v>
                </c:pt>
                <c:pt idx="2">
                  <c:v>Transfer</c:v>
                </c:pt>
                <c:pt idx="3">
                  <c:v>Avoid</c:v>
                </c:pt>
                <c:pt idx="4">
                  <c:v>Monitor</c:v>
                </c:pt>
              </c:strCache>
            </c:strRef>
          </c:cat>
          <c:val>
            <c:numRef>
              <c:f>Dashboard!$H$4:$H$8</c:f>
              <c:numCache>
                <c:formatCode>General</c:formatCode>
                <c:ptCount val="5"/>
                <c:pt idx="0">
                  <c:v>1</c:v>
                </c:pt>
                <c:pt idx="1">
                  <c:v>21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  <a:ea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12</xdr:row>
      <xdr:rowOff>137160</xdr:rowOff>
    </xdr:from>
    <xdr:to>
      <xdr:col>10</xdr:col>
      <xdr:colOff>622080</xdr:colOff>
      <xdr:row>29</xdr:row>
      <xdr:rowOff>72000</xdr:rowOff>
    </xdr:to>
    <xdr:graphicFrame>
      <xdr:nvGraphicFramePr>
        <xdr:cNvPr id="0" name="Chart 1"/>
        <xdr:cNvGraphicFramePr/>
      </xdr:nvGraphicFramePr>
      <xdr:xfrm>
        <a:off x="4569480" y="2343240"/>
        <a:ext cx="4978080" cy="2914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0</xdr:colOff>
      <xdr:row>12</xdr:row>
      <xdr:rowOff>137160</xdr:rowOff>
    </xdr:from>
    <xdr:to>
      <xdr:col>18</xdr:col>
      <xdr:colOff>622080</xdr:colOff>
      <xdr:row>29</xdr:row>
      <xdr:rowOff>72000</xdr:rowOff>
    </xdr:to>
    <xdr:graphicFrame>
      <xdr:nvGraphicFramePr>
        <xdr:cNvPr id="1" name="Chart 2"/>
        <xdr:cNvGraphicFramePr/>
      </xdr:nvGraphicFramePr>
      <xdr:xfrm>
        <a:off x="9547920" y="2343240"/>
        <a:ext cx="4978080" cy="2914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RiskAssessmentsTable" displayName="RiskAssessmentsTable" ref="A3:AE103" headerRowCount="1" totalsRowCount="0" totalsRowShown="0">
  <tableColumns count="31">
    <tableColumn id="1" name="Assessment ID"/>
    <tableColumn id="2" name="Assessment Date"/>
    <tableColumn id="3" name="Assessor"/>
    <tableColumn id="4" name="Business Owner"/>
    <tableColumn id="5" name="Department"/>
    <tableColumn id="6" name="Category"/>
    <tableColumn id="7" name="Asset / Process"/>
    <tableColumn id="8" name="F-001 Asset ID"/>
    <tableColumn id="9" name="Threat"/>
    <tableColumn id="10" name="Vulnerability"/>
    <tableColumn id="11" name="Existing Controls"/>
    <tableColumn id="12" name="Likelihood"/>
    <tableColumn id="13" name="Impact"/>
    <tableColumn id="14" name="Inherent Score"/>
    <tableColumn id="15" name="Inherent Rating"/>
    <tableColumn id="16" name="Treatment Strategy"/>
    <tableColumn id="17" name="Residual Likelihood"/>
    <tableColumn id="18" name="Residual Impact"/>
    <tableColumn id="19" name="Residual Score"/>
    <tableColumn id="20" name="Residual Rating"/>
    <tableColumn id="21" name="Risk Owner"/>
    <tableColumn id="22" name="Target Date"/>
    <tableColumn id="23" name="Days Remaining"/>
    <tableColumn id="24" name="F-002 SSP Section"/>
    <tableColumn id="25" name="R-001 Risk ID"/>
    <tableColumn id="26" name="R-005 Treatment Plan"/>
    <tableColumn id="27" name="Assessment Status"/>
    <tableColumn id="28" name="Approval Status"/>
    <tableColumn id="29" name="Transfer Status"/>
    <tableColumn id="30" name="Last Review Date"/>
    <tableColumn id="31" name="Notes"/>
  </tableColumns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3203125" defaultRowHeight="13.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70"/>
    <col collapsed="false" customWidth="true" hidden="false" outlineLevel="0" max="4" min="4" style="0" width="36"/>
    <col collapsed="false" customWidth="true" hidden="false" outlineLevel="0" max="5" min="5" style="0" width="58"/>
  </cols>
  <sheetData>
    <row r="1" customFormat="false" ht="39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15.75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</row>
    <row r="4" customFormat="false" ht="13.5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</row>
    <row r="5" customFormat="false" ht="13.5" hidden="false" customHeight="false" outlineLevel="0" collapsed="false">
      <c r="A5" s="3"/>
      <c r="B5" s="3"/>
      <c r="C5" s="3"/>
      <c r="D5" s="3"/>
      <c r="E5" s="3"/>
      <c r="F5" s="3"/>
      <c r="G5" s="3"/>
      <c r="H5" s="3"/>
    </row>
    <row r="6" customFormat="false" ht="13.5" hidden="false" customHeight="false" outlineLevel="0" collapsed="false">
      <c r="A6" s="3"/>
      <c r="B6" s="3"/>
      <c r="C6" s="3"/>
      <c r="D6" s="3"/>
      <c r="E6" s="3"/>
      <c r="F6" s="3"/>
      <c r="G6" s="3"/>
      <c r="H6" s="3"/>
    </row>
    <row r="8" customFormat="false" ht="15.75" hidden="false" customHeight="true" outlineLevel="0" collapsed="false">
      <c r="A8" s="4" t="s">
        <v>3</v>
      </c>
      <c r="B8" s="4" t="s">
        <v>4</v>
      </c>
      <c r="D8" s="4" t="s">
        <v>5</v>
      </c>
      <c r="E8" s="4" t="s">
        <v>6</v>
      </c>
    </row>
    <row r="9" customFormat="false" ht="15" hidden="false" customHeight="true" outlineLevel="0" collapsed="false">
      <c r="A9" s="5" t="n">
        <v>1</v>
      </c>
      <c r="B9" s="5" t="s">
        <v>7</v>
      </c>
      <c r="D9" s="5" t="s">
        <v>8</v>
      </c>
      <c r="E9" s="5" t="s">
        <v>9</v>
      </c>
    </row>
    <row r="10" customFormat="false" ht="15" hidden="false" customHeight="true" outlineLevel="0" collapsed="false">
      <c r="A10" s="5" t="n">
        <v>2</v>
      </c>
      <c r="B10" s="5" t="s">
        <v>10</v>
      </c>
      <c r="D10" s="5" t="s">
        <v>11</v>
      </c>
      <c r="E10" s="5" t="s">
        <v>12</v>
      </c>
    </row>
    <row r="11" customFormat="false" ht="15" hidden="false" customHeight="true" outlineLevel="0" collapsed="false">
      <c r="A11" s="5" t="n">
        <v>3</v>
      </c>
      <c r="B11" s="5" t="s">
        <v>13</v>
      </c>
      <c r="D11" s="5" t="s">
        <v>14</v>
      </c>
      <c r="E11" s="5" t="s">
        <v>15</v>
      </c>
    </row>
    <row r="12" customFormat="false" ht="15" hidden="false" customHeight="true" outlineLevel="0" collapsed="false">
      <c r="A12" s="5" t="n">
        <v>4</v>
      </c>
      <c r="B12" s="5" t="s">
        <v>16</v>
      </c>
      <c r="D12" s="5" t="s">
        <v>17</v>
      </c>
      <c r="E12" s="5" t="s">
        <v>18</v>
      </c>
    </row>
    <row r="13" customFormat="false" ht="15" hidden="false" customHeight="true" outlineLevel="0" collapsed="false">
      <c r="A13" s="5" t="n">
        <v>5</v>
      </c>
      <c r="B13" s="5" t="s">
        <v>19</v>
      </c>
      <c r="D13" s="5" t="s">
        <v>20</v>
      </c>
      <c r="E13" s="5" t="s">
        <v>21</v>
      </c>
    </row>
    <row r="14" customFormat="false" ht="15" hidden="false" customHeight="true" outlineLevel="0" collapsed="false">
      <c r="A14" s="5" t="n">
        <v>6</v>
      </c>
      <c r="B14" s="5" t="s">
        <v>22</v>
      </c>
    </row>
  </sheetData>
  <mergeCells count="3">
    <mergeCell ref="A1:H1"/>
    <mergeCell ref="A3:H3"/>
    <mergeCell ref="A4:H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3203125" defaultRowHeight="13.5" zeroHeight="false" outlineLevelRow="0" outlineLevelCol="0"/>
  <cols>
    <col collapsed="false" customWidth="true" hidden="false" outlineLevel="0" max="1" min="1" style="0" width="8.34"/>
    <col collapsed="false" customWidth="true" hidden="false" outlineLevel="0" max="2" min="2" style="0" width="5.83"/>
    <col collapsed="false" customWidth="true" hidden="false" outlineLevel="0" max="3" min="3" style="0" width="10.66"/>
    <col collapsed="false" customWidth="true" hidden="false" outlineLevel="0" max="4" min="4" style="0" width="15.16"/>
    <col collapsed="false" customWidth="true" hidden="false" outlineLevel="0" max="5" min="5" style="0" width="14.67"/>
    <col collapsed="false" customWidth="true" hidden="false" outlineLevel="0" max="6" min="6" style="0" width="12.67"/>
    <col collapsed="false" customWidth="true" hidden="false" outlineLevel="0" max="7" min="7" style="0" width="15.66"/>
  </cols>
  <sheetData>
    <row r="1" customFormat="false" ht="15" hidden="false" customHeight="true" outlineLevel="0" collapsed="false">
      <c r="A1" s="6" t="s">
        <v>23</v>
      </c>
      <c r="B1" s="6" t="s">
        <v>24</v>
      </c>
      <c r="C1" s="6" t="s">
        <v>25</v>
      </c>
      <c r="D1" s="6" t="s">
        <v>26</v>
      </c>
      <c r="E1" s="6" t="s">
        <v>27</v>
      </c>
      <c r="F1" s="6" t="s">
        <v>28</v>
      </c>
      <c r="G1" s="6" t="s">
        <v>29</v>
      </c>
    </row>
    <row r="2" customFormat="false" ht="13.5" hidden="false" customHeight="false" outlineLevel="0" collapsed="false">
      <c r="A2" s="0" t="n">
        <v>1</v>
      </c>
      <c r="B2" s="0" t="n">
        <v>1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</row>
    <row r="3" customFormat="false" ht="13.5" hidden="false" customHeight="false" outlineLevel="0" collapsed="false">
      <c r="A3" s="0" t="n">
        <v>2</v>
      </c>
      <c r="B3" s="0" t="n">
        <v>2</v>
      </c>
      <c r="C3" s="0" t="s">
        <v>35</v>
      </c>
      <c r="D3" s="0" t="s">
        <v>36</v>
      </c>
      <c r="E3" s="0" t="s">
        <v>37</v>
      </c>
      <c r="F3" s="0" t="s">
        <v>38</v>
      </c>
      <c r="G3" s="0" t="s">
        <v>39</v>
      </c>
    </row>
    <row r="4" customFormat="false" ht="13.5" hidden="false" customHeight="false" outlineLevel="0" collapsed="false">
      <c r="A4" s="0" t="n">
        <v>3</v>
      </c>
      <c r="B4" s="0" t="n">
        <v>3</v>
      </c>
      <c r="C4" s="0" t="s">
        <v>40</v>
      </c>
      <c r="D4" s="0" t="s">
        <v>41</v>
      </c>
      <c r="E4" s="0" t="s">
        <v>38</v>
      </c>
      <c r="F4" s="0" t="s">
        <v>42</v>
      </c>
      <c r="G4" s="0" t="s">
        <v>43</v>
      </c>
    </row>
    <row r="5" customFormat="false" ht="13.5" hidden="false" customHeight="false" outlineLevel="0" collapsed="false">
      <c r="C5" s="0" t="s">
        <v>44</v>
      </c>
      <c r="D5" s="0" t="s">
        <v>45</v>
      </c>
      <c r="E5" s="0" t="s">
        <v>46</v>
      </c>
    </row>
    <row r="6" customFormat="false" ht="13.5" hidden="false" customHeight="false" outlineLevel="0" collapsed="false">
      <c r="C6" s="0" t="s">
        <v>47</v>
      </c>
      <c r="D6" s="0" t="s">
        <v>48</v>
      </c>
    </row>
    <row r="7" customFormat="false" ht="13.5" hidden="false" customHeight="false" outlineLevel="0" collapsed="false">
      <c r="C7" s="0" t="s">
        <v>49</v>
      </c>
    </row>
    <row r="8" customFormat="false" ht="13.5" hidden="false" customHeight="false" outlineLevel="0" collapsed="false">
      <c r="C8" s="0" t="s">
        <v>50</v>
      </c>
    </row>
    <row r="9" customFormat="false" ht="13.5" hidden="false" customHeight="false" outlineLevel="0" collapsed="false">
      <c r="C9" s="0" t="s">
        <v>51</v>
      </c>
    </row>
    <row r="10" customFormat="false" ht="13.5" hidden="false" customHeight="false" outlineLevel="0" collapsed="false">
      <c r="C10" s="0" t="s">
        <v>52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3203125" defaultRowHeight="13.5" zeroHeight="false" outlineLevelRow="0" outlineLevelCol="0"/>
  <cols>
    <col collapsed="false" customWidth="true" hidden="false" outlineLevel="0" max="1" min="1" style="0" width="20.83"/>
    <col collapsed="false" customWidth="true" hidden="false" outlineLevel="0" max="2" min="2" style="0" width="8.34"/>
    <col collapsed="false" customWidth="true" hidden="false" outlineLevel="0" max="3" min="3" style="0" width="46"/>
    <col collapsed="false" customWidth="true" hidden="false" outlineLevel="0" max="4" min="4" style="0" width="36.67"/>
    <col collapsed="false" customWidth="true" hidden="false" outlineLevel="0" max="5" min="5" style="0" width="5.33"/>
    <col collapsed="false" customWidth="true" hidden="false" outlineLevel="0" max="6" min="6" style="0" width="6.83"/>
    <col collapsed="false" customWidth="true" hidden="false" outlineLevel="0" max="7" min="7" style="0" width="46"/>
  </cols>
  <sheetData>
    <row r="1" customFormat="false" ht="21" hidden="false" customHeight="true" outlineLevel="0" collapsed="false">
      <c r="A1" s="7" t="s">
        <v>53</v>
      </c>
      <c r="B1" s="7"/>
      <c r="C1" s="7"/>
      <c r="D1" s="7"/>
      <c r="E1" s="7"/>
      <c r="F1" s="7"/>
    </row>
    <row r="3" customFormat="false" ht="31.5" hidden="false" customHeight="true" outlineLevel="0" collapsed="false">
      <c r="A3" s="8" t="s">
        <v>54</v>
      </c>
      <c r="B3" s="8" t="s">
        <v>23</v>
      </c>
      <c r="C3" s="8" t="s">
        <v>55</v>
      </c>
      <c r="D3" s="5"/>
      <c r="E3" s="8" t="s">
        <v>54</v>
      </c>
      <c r="F3" s="8" t="s">
        <v>24</v>
      </c>
      <c r="G3" s="8" t="s">
        <v>55</v>
      </c>
    </row>
    <row r="4" customFormat="false" ht="30" hidden="false" customHeight="true" outlineLevel="0" collapsed="false">
      <c r="A4" s="5" t="n">
        <v>1</v>
      </c>
      <c r="B4" s="5" t="s">
        <v>56</v>
      </c>
      <c r="C4" s="5" t="s">
        <v>57</v>
      </c>
      <c r="D4" s="5"/>
      <c r="E4" s="5" t="n">
        <v>1</v>
      </c>
      <c r="F4" s="5" t="s">
        <v>56</v>
      </c>
      <c r="G4" s="5" t="s">
        <v>58</v>
      </c>
    </row>
    <row r="5" customFormat="false" ht="30" hidden="false" customHeight="true" outlineLevel="0" collapsed="false">
      <c r="A5" s="5" t="n">
        <v>2</v>
      </c>
      <c r="B5" s="5" t="s">
        <v>59</v>
      </c>
      <c r="C5" s="5" t="s">
        <v>60</v>
      </c>
      <c r="D5" s="5"/>
      <c r="E5" s="5" t="n">
        <v>2</v>
      </c>
      <c r="F5" s="5" t="s">
        <v>59</v>
      </c>
      <c r="G5" s="5" t="s">
        <v>61</v>
      </c>
    </row>
    <row r="6" customFormat="false" ht="30" hidden="false" customHeight="true" outlineLevel="0" collapsed="false">
      <c r="A6" s="5" t="n">
        <v>3</v>
      </c>
      <c r="B6" s="5" t="s">
        <v>62</v>
      </c>
      <c r="C6" s="5" t="s">
        <v>63</v>
      </c>
      <c r="D6" s="5"/>
      <c r="E6" s="5" t="n">
        <v>3</v>
      </c>
      <c r="F6" s="5" t="s">
        <v>62</v>
      </c>
      <c r="G6" s="5" t="s">
        <v>64</v>
      </c>
    </row>
    <row r="7" customFormat="false" ht="13.5" hidden="false" customHeight="false" outlineLevel="0" collapsed="false">
      <c r="A7" s="5"/>
      <c r="B7" s="5"/>
      <c r="C7" s="5"/>
      <c r="D7" s="5"/>
      <c r="E7" s="5"/>
      <c r="F7" s="5"/>
      <c r="G7" s="5"/>
    </row>
    <row r="8" customFormat="false" ht="13.5" hidden="false" customHeight="false" outlineLevel="0" collapsed="false">
      <c r="A8" s="5"/>
      <c r="B8" s="5"/>
      <c r="C8" s="5"/>
      <c r="D8" s="5"/>
      <c r="E8" s="5"/>
      <c r="F8" s="5"/>
      <c r="G8" s="5"/>
    </row>
    <row r="9" customFormat="false" ht="15.75" hidden="false" customHeight="true" outlineLevel="0" collapsed="false">
      <c r="A9" s="4" t="s">
        <v>65</v>
      </c>
      <c r="B9" s="4" t="s">
        <v>54</v>
      </c>
      <c r="C9" s="4" t="s">
        <v>66</v>
      </c>
      <c r="D9" s="4" t="s">
        <v>67</v>
      </c>
      <c r="E9" s="5"/>
      <c r="F9" s="5"/>
      <c r="G9" s="5"/>
    </row>
    <row r="10" customFormat="false" ht="15" hidden="false" customHeight="true" outlineLevel="0" collapsed="false">
      <c r="A10" s="5" t="n">
        <v>1</v>
      </c>
      <c r="B10" s="5" t="s">
        <v>56</v>
      </c>
      <c r="C10" s="5" t="s">
        <v>68</v>
      </c>
      <c r="D10" s="5" t="s">
        <v>69</v>
      </c>
      <c r="E10" s="5"/>
      <c r="F10" s="5"/>
      <c r="G10" s="5"/>
    </row>
    <row r="11" customFormat="false" ht="15" hidden="false" customHeight="true" outlineLevel="0" collapsed="false">
      <c r="A11" s="5" t="n">
        <v>2</v>
      </c>
      <c r="B11" s="5" t="s">
        <v>56</v>
      </c>
      <c r="C11" s="5" t="s">
        <v>70</v>
      </c>
      <c r="D11" s="5" t="s">
        <v>71</v>
      </c>
      <c r="E11" s="5"/>
      <c r="F11" s="5"/>
      <c r="G11" s="5"/>
    </row>
    <row r="12" customFormat="false" ht="15" hidden="false" customHeight="true" outlineLevel="0" collapsed="false">
      <c r="A12" s="5" t="n">
        <v>3</v>
      </c>
      <c r="B12" s="5" t="s">
        <v>56</v>
      </c>
      <c r="C12" s="5" t="s">
        <v>72</v>
      </c>
      <c r="D12" s="5" t="s">
        <v>73</v>
      </c>
      <c r="E12" s="5"/>
      <c r="F12" s="5"/>
      <c r="G12" s="5"/>
    </row>
    <row r="13" customFormat="false" ht="15" hidden="false" customHeight="true" outlineLevel="0" collapsed="false">
      <c r="A13" s="5" t="n">
        <v>4</v>
      </c>
      <c r="B13" s="5" t="s">
        <v>59</v>
      </c>
      <c r="C13" s="5" t="s">
        <v>74</v>
      </c>
      <c r="D13" s="5" t="s">
        <v>75</v>
      </c>
      <c r="E13" s="5"/>
      <c r="F13" s="5"/>
      <c r="G13" s="5"/>
    </row>
    <row r="14" customFormat="false" ht="15" hidden="false" customHeight="true" outlineLevel="0" collapsed="false">
      <c r="A14" s="5" t="n">
        <v>5</v>
      </c>
      <c r="B14" s="5" t="s">
        <v>59</v>
      </c>
      <c r="C14" s="5" t="s">
        <v>76</v>
      </c>
      <c r="D14" s="5" t="s">
        <v>77</v>
      </c>
      <c r="E14" s="5"/>
      <c r="F14" s="5"/>
      <c r="G14" s="5"/>
    </row>
    <row r="15" customFormat="false" ht="15" hidden="false" customHeight="true" outlineLevel="0" collapsed="false">
      <c r="A15" s="5" t="n">
        <v>6</v>
      </c>
      <c r="B15" s="5" t="s">
        <v>59</v>
      </c>
      <c r="C15" s="5" t="s">
        <v>78</v>
      </c>
      <c r="D15" s="5" t="s">
        <v>79</v>
      </c>
      <c r="E15" s="5"/>
      <c r="F15" s="5"/>
      <c r="G15" s="5"/>
    </row>
    <row r="16" customFormat="false" ht="15" hidden="false" customHeight="true" outlineLevel="0" collapsed="false">
      <c r="A16" s="5" t="n">
        <v>7</v>
      </c>
      <c r="B16" s="5" t="s">
        <v>62</v>
      </c>
      <c r="C16" s="5" t="s">
        <v>80</v>
      </c>
      <c r="D16" s="5" t="s">
        <v>81</v>
      </c>
      <c r="E16" s="5"/>
      <c r="F16" s="5"/>
      <c r="G16" s="5"/>
    </row>
    <row r="17" customFormat="false" ht="15" hidden="false" customHeight="true" outlineLevel="0" collapsed="false">
      <c r="A17" s="5" t="n">
        <v>8</v>
      </c>
      <c r="B17" s="5" t="s">
        <v>62</v>
      </c>
      <c r="C17" s="5" t="s">
        <v>82</v>
      </c>
      <c r="D17" s="5" t="s">
        <v>83</v>
      </c>
      <c r="E17" s="5"/>
      <c r="F17" s="5"/>
      <c r="G17" s="5"/>
    </row>
    <row r="18" customFormat="false" ht="30" hidden="false" customHeight="true" outlineLevel="0" collapsed="false">
      <c r="A18" s="5" t="n">
        <v>9</v>
      </c>
      <c r="B18" s="5" t="s">
        <v>84</v>
      </c>
      <c r="C18" s="5" t="s">
        <v>85</v>
      </c>
      <c r="D18" s="5" t="s">
        <v>86</v>
      </c>
      <c r="E18" s="5"/>
      <c r="F18" s="5"/>
      <c r="G18" s="5"/>
    </row>
  </sheetData>
  <mergeCells count="1">
    <mergeCell ref="A1:F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3203125" defaultRowHeight="13.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3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6" min="5" style="0" width="16"/>
    <col collapsed="false" customWidth="true" hidden="false" outlineLevel="0" max="7" min="7" style="0" width="24"/>
    <col collapsed="false" customWidth="true" hidden="false" outlineLevel="0" max="8" min="8" style="0" width="14"/>
    <col collapsed="false" customWidth="true" hidden="false" outlineLevel="0" max="9" min="9" style="0" width="24"/>
    <col collapsed="false" customWidth="true" hidden="false" outlineLevel="0" max="10" min="10" style="0" width="28"/>
    <col collapsed="false" customWidth="true" hidden="false" outlineLevel="0" max="11" min="11" style="0" width="32"/>
    <col collapsed="false" customWidth="true" hidden="false" outlineLevel="0" max="13" min="12" style="0" width="10"/>
    <col collapsed="false" customWidth="true" hidden="false" outlineLevel="0" max="14" min="14" style="0" width="12"/>
    <col collapsed="false" customWidth="true" hidden="false" outlineLevel="0" max="15" min="15" style="0" width="14"/>
    <col collapsed="false" customWidth="true" hidden="false" outlineLevel="0" max="16" min="16" style="0" width="16"/>
    <col collapsed="false" customWidth="true" hidden="false" outlineLevel="0" max="19" min="17" style="0" width="12"/>
    <col collapsed="false" customWidth="true" hidden="false" outlineLevel="0" max="20" min="20" style="0" width="14"/>
    <col collapsed="false" customWidth="true" hidden="false" outlineLevel="0" max="21" min="21" style="0" width="20"/>
    <col collapsed="false" customWidth="true" hidden="false" outlineLevel="0" max="23" min="22" style="0" width="13"/>
    <col collapsed="false" customWidth="true" hidden="false" outlineLevel="0" max="24" min="24" style="0" width="22"/>
    <col collapsed="false" customWidth="true" hidden="false" outlineLevel="0" max="25" min="25" style="0" width="14"/>
    <col collapsed="false" customWidth="true" hidden="false" outlineLevel="0" max="26" min="26" style="0" width="18"/>
    <col collapsed="false" customWidth="true" hidden="false" outlineLevel="0" max="28" min="27" style="0" width="16"/>
    <col collapsed="false" customWidth="true" hidden="false" outlineLevel="0" max="29" min="29" style="0" width="18"/>
    <col collapsed="false" customWidth="true" hidden="false" outlineLevel="0" max="30" min="30" style="0" width="14"/>
    <col collapsed="false" customWidth="true" hidden="false" outlineLevel="0" max="31" min="31" style="0" width="34"/>
  </cols>
  <sheetData>
    <row r="1" customFormat="false" ht="36.75" hidden="false" customHeight="true" outlineLevel="0" collapsed="false">
      <c r="A1" s="7" t="s">
        <v>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3" customFormat="false" ht="48" hidden="false" customHeight="true" outlineLevel="0" collapsed="false">
      <c r="A3" s="9" t="s">
        <v>88</v>
      </c>
      <c r="B3" s="9" t="s">
        <v>89</v>
      </c>
      <c r="C3" s="9" t="s">
        <v>90</v>
      </c>
      <c r="D3" s="9" t="s">
        <v>91</v>
      </c>
      <c r="E3" s="9" t="s">
        <v>92</v>
      </c>
      <c r="F3" s="9" t="s">
        <v>25</v>
      </c>
      <c r="G3" s="9" t="s">
        <v>93</v>
      </c>
      <c r="H3" s="9" t="s">
        <v>94</v>
      </c>
      <c r="I3" s="9" t="s">
        <v>95</v>
      </c>
      <c r="J3" s="9" t="s">
        <v>96</v>
      </c>
      <c r="K3" s="9" t="s">
        <v>97</v>
      </c>
      <c r="L3" s="9" t="s">
        <v>23</v>
      </c>
      <c r="M3" s="9" t="s">
        <v>24</v>
      </c>
      <c r="N3" s="9" t="s">
        <v>98</v>
      </c>
      <c r="O3" s="9" t="s">
        <v>99</v>
      </c>
      <c r="P3" s="9" t="s">
        <v>26</v>
      </c>
      <c r="Q3" s="9" t="s">
        <v>100</v>
      </c>
      <c r="R3" s="9" t="s">
        <v>101</v>
      </c>
      <c r="S3" s="9" t="s">
        <v>102</v>
      </c>
      <c r="T3" s="9" t="s">
        <v>103</v>
      </c>
      <c r="U3" s="9" t="s">
        <v>104</v>
      </c>
      <c r="V3" s="9" t="s">
        <v>105</v>
      </c>
      <c r="W3" s="9" t="s">
        <v>106</v>
      </c>
      <c r="X3" s="9" t="s">
        <v>107</v>
      </c>
      <c r="Y3" s="9" t="s">
        <v>108</v>
      </c>
      <c r="Z3" s="9" t="s">
        <v>109</v>
      </c>
      <c r="AA3" s="9" t="s">
        <v>27</v>
      </c>
      <c r="AB3" s="9" t="s">
        <v>28</v>
      </c>
      <c r="AC3" s="9" t="s">
        <v>29</v>
      </c>
      <c r="AD3" s="9" t="s">
        <v>110</v>
      </c>
      <c r="AE3" s="9" t="s">
        <v>111</v>
      </c>
    </row>
    <row r="4" customFormat="false" ht="30" hidden="false" customHeight="true" outlineLevel="0" collapsed="false">
      <c r="A4" s="5" t="s">
        <v>112</v>
      </c>
      <c r="B4" s="10" t="n">
        <v>46204</v>
      </c>
      <c r="C4" s="5" t="s">
        <v>113</v>
      </c>
      <c r="D4" s="5" t="s">
        <v>114</v>
      </c>
      <c r="E4" s="5" t="s">
        <v>115</v>
      </c>
      <c r="F4" s="5" t="s">
        <v>40</v>
      </c>
      <c r="G4" s="5" t="s">
        <v>116</v>
      </c>
      <c r="H4" s="5" t="s">
        <v>117</v>
      </c>
      <c r="I4" s="5" t="s">
        <v>118</v>
      </c>
      <c r="J4" s="5" t="s">
        <v>119</v>
      </c>
      <c r="K4" s="5" t="s">
        <v>120</v>
      </c>
      <c r="L4" s="5" t="n">
        <v>3</v>
      </c>
      <c r="M4" s="5" t="n">
        <v>3</v>
      </c>
      <c r="N4" s="11" t="n">
        <f aca="false">L4*M4</f>
        <v>9</v>
      </c>
      <c r="O4" s="5" t="str">
        <f aca="false">IF(N4="","",IF(N4&gt;=9,"Critical",IF(N4&gt;=7,"High",IF(N4&gt;=4,"Medium","Low"))))</f>
        <v>Critical</v>
      </c>
      <c r="P4" s="5" t="s">
        <v>36</v>
      </c>
      <c r="Q4" s="5" t="n">
        <v>2</v>
      </c>
      <c r="R4" s="5" t="n">
        <v>2</v>
      </c>
      <c r="S4" s="11" t="n">
        <f aca="false">Q4*R4</f>
        <v>4</v>
      </c>
      <c r="T4" s="5" t="str">
        <f aca="false">IF(S4="","",IF(S4&gt;=9,"Critical",IF(S4&gt;=7,"High",IF(S4&gt;=4,"Medium","Low"))))</f>
        <v>Medium</v>
      </c>
      <c r="U4" s="5" t="s">
        <v>121</v>
      </c>
      <c r="V4" s="10" t="n">
        <v>46295</v>
      </c>
      <c r="W4" s="11" t="n">
        <f aca="true">IF(V4="","",V4-TODAY())</f>
        <v>72</v>
      </c>
      <c r="X4" s="5" t="s">
        <v>122</v>
      </c>
      <c r="Y4" s="5" t="s">
        <v>123</v>
      </c>
      <c r="Z4" s="5" t="s">
        <v>124</v>
      </c>
      <c r="AA4" s="5" t="s">
        <v>38</v>
      </c>
      <c r="AB4" s="12" t="s">
        <v>38</v>
      </c>
      <c r="AC4" s="5" t="s">
        <v>39</v>
      </c>
      <c r="AD4" s="10" t="n">
        <v>46204</v>
      </c>
      <c r="AE4" s="5" t="s">
        <v>125</v>
      </c>
    </row>
    <row r="5" customFormat="false" ht="30" hidden="false" customHeight="true" outlineLevel="0" collapsed="false">
      <c r="A5" s="5" t="s">
        <v>126</v>
      </c>
      <c r="B5" s="10" t="n">
        <v>46204</v>
      </c>
      <c r="C5" s="5" t="s">
        <v>113</v>
      </c>
      <c r="D5" s="5" t="s">
        <v>121</v>
      </c>
      <c r="E5" s="5" t="s">
        <v>115</v>
      </c>
      <c r="F5" s="5" t="s">
        <v>40</v>
      </c>
      <c r="G5" s="5" t="s">
        <v>127</v>
      </c>
      <c r="H5" s="5" t="s">
        <v>128</v>
      </c>
      <c r="I5" s="5" t="s">
        <v>129</v>
      </c>
      <c r="J5" s="5" t="s">
        <v>130</v>
      </c>
      <c r="K5" s="5" t="s">
        <v>131</v>
      </c>
      <c r="L5" s="5" t="n">
        <v>3</v>
      </c>
      <c r="M5" s="5" t="n">
        <v>3</v>
      </c>
      <c r="N5" s="11" t="n">
        <f aca="false">L5*M5</f>
        <v>9</v>
      </c>
      <c r="O5" s="5" t="str">
        <f aca="false">IF(N5="","",IF(N5&gt;=9,"Critical",IF(N5&gt;=7,"High",IF(N5&gt;=4,"Medium","Low"))))</f>
        <v>Critical</v>
      </c>
      <c r="P5" s="5" t="s">
        <v>36</v>
      </c>
      <c r="Q5" s="5" t="n">
        <v>2</v>
      </c>
      <c r="R5" s="5" t="n">
        <v>2</v>
      </c>
      <c r="S5" s="11" t="n">
        <f aca="false">Q5*R5</f>
        <v>4</v>
      </c>
      <c r="T5" s="5" t="str">
        <f aca="false">IF(S5="","",IF(S5&gt;=9,"Critical",IF(S5&gt;=7,"High",IF(S5&gt;=4,"Medium","Low"))))</f>
        <v>Medium</v>
      </c>
      <c r="U5" s="5" t="s">
        <v>121</v>
      </c>
      <c r="V5" s="10" t="n">
        <v>46295</v>
      </c>
      <c r="W5" s="11" t="n">
        <f aca="true">IF(V5="","",V5-TODAY())</f>
        <v>72</v>
      </c>
      <c r="X5" s="5" t="s">
        <v>132</v>
      </c>
      <c r="Y5" s="5" t="s">
        <v>133</v>
      </c>
      <c r="Z5" s="5" t="s">
        <v>134</v>
      </c>
      <c r="AA5" s="5" t="s">
        <v>38</v>
      </c>
      <c r="AB5" s="12" t="s">
        <v>38</v>
      </c>
      <c r="AC5" s="5" t="s">
        <v>39</v>
      </c>
      <c r="AD5" s="10" t="n">
        <v>46204</v>
      </c>
      <c r="AE5" s="5" t="s">
        <v>135</v>
      </c>
    </row>
    <row r="6" customFormat="false" ht="15" hidden="false" customHeight="true" outlineLevel="0" collapsed="false">
      <c r="A6" s="5" t="s">
        <v>136</v>
      </c>
      <c r="B6" s="10" t="n">
        <v>46204</v>
      </c>
      <c r="C6" s="5" t="s">
        <v>113</v>
      </c>
      <c r="D6" s="5" t="s">
        <v>114</v>
      </c>
      <c r="E6" s="5" t="s">
        <v>115</v>
      </c>
      <c r="F6" s="5" t="s">
        <v>51</v>
      </c>
      <c r="G6" s="5" t="s">
        <v>137</v>
      </c>
      <c r="H6" s="5" t="s">
        <v>138</v>
      </c>
      <c r="I6" s="5" t="s">
        <v>139</v>
      </c>
      <c r="J6" s="5" t="s">
        <v>140</v>
      </c>
      <c r="K6" s="5" t="s">
        <v>141</v>
      </c>
      <c r="L6" s="5" t="n">
        <v>2</v>
      </c>
      <c r="M6" s="5" t="n">
        <v>3</v>
      </c>
      <c r="N6" s="11" t="n">
        <f aca="false">L6*M6</f>
        <v>6</v>
      </c>
      <c r="O6" s="5" t="str">
        <f aca="false">IF(N6="","",IF(N6&gt;=9,"Critical",IF(N6&gt;=7,"High",IF(N6&gt;=4,"Medium","Low"))))</f>
        <v>Medium</v>
      </c>
      <c r="P6" s="5" t="s">
        <v>36</v>
      </c>
      <c r="Q6" s="5" t="n">
        <v>1</v>
      </c>
      <c r="R6" s="5" t="n">
        <v>2</v>
      </c>
      <c r="S6" s="11" t="n">
        <f aca="false">Q6*R6</f>
        <v>2</v>
      </c>
      <c r="T6" s="5" t="str">
        <f aca="false">IF(S6="","",IF(S6&gt;=9,"Critical",IF(S6&gt;=7,"High",IF(S6&gt;=4,"Medium","Low"))))</f>
        <v>Low</v>
      </c>
      <c r="U6" s="5" t="s">
        <v>121</v>
      </c>
      <c r="V6" s="10" t="n">
        <v>46265</v>
      </c>
      <c r="W6" s="11" t="n">
        <f aca="true">IF(V6="","",V6-TODAY())</f>
        <v>42</v>
      </c>
      <c r="X6" s="5" t="s">
        <v>122</v>
      </c>
      <c r="Y6" s="5" t="s">
        <v>142</v>
      </c>
      <c r="Z6" s="5" t="s">
        <v>143</v>
      </c>
      <c r="AA6" s="5" t="s">
        <v>38</v>
      </c>
      <c r="AB6" s="12" t="s">
        <v>38</v>
      </c>
      <c r="AC6" s="5" t="s">
        <v>39</v>
      </c>
      <c r="AD6" s="10" t="n">
        <v>46204</v>
      </c>
      <c r="AE6" s="5" t="s">
        <v>144</v>
      </c>
    </row>
    <row r="7" customFormat="false" ht="15" hidden="false" customHeight="true" outlineLevel="0" collapsed="false">
      <c r="A7" s="5" t="s">
        <v>145</v>
      </c>
      <c r="B7" s="10" t="n">
        <v>46204</v>
      </c>
      <c r="C7" s="5" t="s">
        <v>113</v>
      </c>
      <c r="D7" s="5" t="s">
        <v>121</v>
      </c>
      <c r="E7" s="5" t="s">
        <v>115</v>
      </c>
      <c r="F7" s="5" t="s">
        <v>35</v>
      </c>
      <c r="G7" s="5" t="s">
        <v>127</v>
      </c>
      <c r="H7" s="5" t="s">
        <v>128</v>
      </c>
      <c r="I7" s="5" t="s">
        <v>146</v>
      </c>
      <c r="J7" s="5" t="s">
        <v>147</v>
      </c>
      <c r="K7" s="5" t="s">
        <v>148</v>
      </c>
      <c r="L7" s="5" t="n">
        <v>3</v>
      </c>
      <c r="M7" s="5" t="n">
        <v>2</v>
      </c>
      <c r="N7" s="11" t="n">
        <f aca="false">L7*M7</f>
        <v>6</v>
      </c>
      <c r="O7" s="5" t="str">
        <f aca="false">IF(N7="","",IF(N7&gt;=9,"Critical",IF(N7&gt;=7,"High",IF(N7&gt;=4,"Medium","Low"))))</f>
        <v>Medium</v>
      </c>
      <c r="P7" s="5" t="s">
        <v>36</v>
      </c>
      <c r="Q7" s="5" t="n">
        <v>1</v>
      </c>
      <c r="R7" s="5" t="n">
        <v>2</v>
      </c>
      <c r="S7" s="11" t="n">
        <f aca="false">Q7*R7</f>
        <v>2</v>
      </c>
      <c r="T7" s="5" t="str">
        <f aca="false">IF(S7="","",IF(S7&gt;=9,"Critical",IF(S7&gt;=7,"High",IF(S7&gt;=4,"Medium","Low"))))</f>
        <v>Low</v>
      </c>
      <c r="U7" s="5" t="s">
        <v>121</v>
      </c>
      <c r="V7" s="10" t="n">
        <v>46295</v>
      </c>
      <c r="W7" s="11" t="n">
        <f aca="true">IF(V7="","",V7-TODAY())</f>
        <v>72</v>
      </c>
      <c r="X7" s="5" t="s">
        <v>122</v>
      </c>
      <c r="Y7" s="5" t="s">
        <v>149</v>
      </c>
      <c r="Z7" s="5" t="s">
        <v>150</v>
      </c>
      <c r="AA7" s="5" t="s">
        <v>38</v>
      </c>
      <c r="AB7" s="12" t="s">
        <v>38</v>
      </c>
      <c r="AC7" s="5" t="s">
        <v>39</v>
      </c>
      <c r="AD7" s="10" t="n">
        <v>46204</v>
      </c>
      <c r="AE7" s="5" t="s">
        <v>151</v>
      </c>
    </row>
    <row r="8" customFormat="false" ht="15" hidden="false" customHeight="true" outlineLevel="0" collapsed="false">
      <c r="A8" s="5" t="s">
        <v>152</v>
      </c>
      <c r="B8" s="10" t="n">
        <v>46204</v>
      </c>
      <c r="C8" s="5" t="s">
        <v>113</v>
      </c>
      <c r="D8" s="5" t="s">
        <v>121</v>
      </c>
      <c r="E8" s="5" t="s">
        <v>153</v>
      </c>
      <c r="F8" s="5" t="s">
        <v>35</v>
      </c>
      <c r="G8" s="5" t="s">
        <v>154</v>
      </c>
      <c r="H8" s="5" t="s">
        <v>155</v>
      </c>
      <c r="I8" s="5" t="s">
        <v>156</v>
      </c>
      <c r="J8" s="5" t="s">
        <v>157</v>
      </c>
      <c r="K8" s="5" t="s">
        <v>158</v>
      </c>
      <c r="L8" s="5" t="n">
        <v>2</v>
      </c>
      <c r="M8" s="5" t="n">
        <v>3</v>
      </c>
      <c r="N8" s="11" t="n">
        <f aca="false">L8*M8</f>
        <v>6</v>
      </c>
      <c r="O8" s="5" t="str">
        <f aca="false">IF(N8="","",IF(N8&gt;=9,"Critical",IF(N8&gt;=7,"High",IF(N8&gt;=4,"Medium","Low"))))</f>
        <v>Medium</v>
      </c>
      <c r="P8" s="5" t="s">
        <v>36</v>
      </c>
      <c r="Q8" s="5" t="n">
        <v>1</v>
      </c>
      <c r="R8" s="5" t="n">
        <v>2</v>
      </c>
      <c r="S8" s="11" t="n">
        <f aca="false">Q8*R8</f>
        <v>2</v>
      </c>
      <c r="T8" s="5" t="str">
        <f aca="false">IF(S8="","",IF(S8&gt;=9,"Critical",IF(S8&gt;=7,"High",IF(S8&gt;=4,"Medium","Low"))))</f>
        <v>Low</v>
      </c>
      <c r="U8" s="5" t="s">
        <v>121</v>
      </c>
      <c r="V8" s="10" t="n">
        <v>46265</v>
      </c>
      <c r="W8" s="11" t="n">
        <f aca="true">IF(V8="","",V8-TODAY())</f>
        <v>42</v>
      </c>
      <c r="X8" s="5" t="s">
        <v>122</v>
      </c>
      <c r="Y8" s="5" t="s">
        <v>159</v>
      </c>
      <c r="Z8" s="5" t="s">
        <v>160</v>
      </c>
      <c r="AA8" s="5" t="s">
        <v>38</v>
      </c>
      <c r="AB8" s="12" t="s">
        <v>38</v>
      </c>
      <c r="AC8" s="5" t="s">
        <v>39</v>
      </c>
      <c r="AD8" s="10" t="n">
        <v>46204</v>
      </c>
      <c r="AE8" s="5" t="s">
        <v>161</v>
      </c>
    </row>
    <row r="9" customFormat="false" ht="15" hidden="false" customHeight="true" outlineLevel="0" collapsed="false">
      <c r="A9" s="5" t="s">
        <v>162</v>
      </c>
      <c r="B9" s="10" t="n">
        <v>46204</v>
      </c>
      <c r="C9" s="5" t="s">
        <v>113</v>
      </c>
      <c r="D9" s="5" t="s">
        <v>121</v>
      </c>
      <c r="E9" s="5" t="s">
        <v>153</v>
      </c>
      <c r="F9" s="5" t="s">
        <v>49</v>
      </c>
      <c r="G9" s="5" t="s">
        <v>163</v>
      </c>
      <c r="H9" s="5" t="s">
        <v>164</v>
      </c>
      <c r="I9" s="5" t="s">
        <v>165</v>
      </c>
      <c r="J9" s="5" t="s">
        <v>166</v>
      </c>
      <c r="K9" s="5" t="s">
        <v>167</v>
      </c>
      <c r="L9" s="5" t="n">
        <v>2</v>
      </c>
      <c r="M9" s="5" t="n">
        <v>3</v>
      </c>
      <c r="N9" s="11" t="n">
        <f aca="false">L9*M9</f>
        <v>6</v>
      </c>
      <c r="O9" s="5" t="str">
        <f aca="false">IF(N9="","",IF(N9&gt;=9,"Critical",IF(N9&gt;=7,"High",IF(N9&gt;=4,"Medium","Low"))))</f>
        <v>Medium</v>
      </c>
      <c r="P9" s="5" t="s">
        <v>36</v>
      </c>
      <c r="Q9" s="5" t="n">
        <v>1</v>
      </c>
      <c r="R9" s="5" t="n">
        <v>3</v>
      </c>
      <c r="S9" s="11" t="n">
        <f aca="false">Q9*R9</f>
        <v>3</v>
      </c>
      <c r="T9" s="5" t="str">
        <f aca="false">IF(S9="","",IF(S9&gt;=9,"Critical",IF(S9&gt;=7,"High",IF(S9&gt;=4,"Medium","Low"))))</f>
        <v>Low</v>
      </c>
      <c r="U9" s="5" t="s">
        <v>121</v>
      </c>
      <c r="V9" s="10" t="n">
        <v>46326</v>
      </c>
      <c r="W9" s="11" t="n">
        <f aca="true">IF(V9="","",V9-TODAY())</f>
        <v>103</v>
      </c>
      <c r="X9" s="5" t="s">
        <v>168</v>
      </c>
      <c r="Y9" s="5" t="s">
        <v>169</v>
      </c>
      <c r="Z9" s="5" t="s">
        <v>170</v>
      </c>
      <c r="AA9" s="5" t="s">
        <v>38</v>
      </c>
      <c r="AB9" s="12" t="s">
        <v>38</v>
      </c>
      <c r="AC9" s="5" t="s">
        <v>39</v>
      </c>
      <c r="AD9" s="10" t="n">
        <v>46204</v>
      </c>
      <c r="AE9" s="5" t="s">
        <v>171</v>
      </c>
    </row>
    <row r="10" customFormat="false" ht="15" hidden="false" customHeight="true" outlineLevel="0" collapsed="false">
      <c r="A10" s="5" t="s">
        <v>172</v>
      </c>
      <c r="B10" s="10" t="n">
        <v>46204</v>
      </c>
      <c r="C10" s="5" t="s">
        <v>113</v>
      </c>
      <c r="D10" s="5" t="s">
        <v>114</v>
      </c>
      <c r="E10" s="5" t="s">
        <v>115</v>
      </c>
      <c r="F10" s="5" t="s">
        <v>49</v>
      </c>
      <c r="G10" s="5" t="s">
        <v>116</v>
      </c>
      <c r="H10" s="5" t="s">
        <v>117</v>
      </c>
      <c r="I10" s="5" t="s">
        <v>173</v>
      </c>
      <c r="J10" s="5" t="s">
        <v>174</v>
      </c>
      <c r="K10" s="5" t="s">
        <v>175</v>
      </c>
      <c r="L10" s="5" t="n">
        <v>2</v>
      </c>
      <c r="M10" s="5" t="n">
        <v>3</v>
      </c>
      <c r="N10" s="11" t="n">
        <f aca="false">L10*M10</f>
        <v>6</v>
      </c>
      <c r="O10" s="5" t="str">
        <f aca="false">IF(N10="","",IF(N10&gt;=9,"Critical",IF(N10&gt;=7,"High",IF(N10&gt;=4,"Medium","Low"))))</f>
        <v>Medium</v>
      </c>
      <c r="P10" s="5" t="s">
        <v>36</v>
      </c>
      <c r="Q10" s="5" t="n">
        <v>1</v>
      </c>
      <c r="R10" s="5" t="n">
        <v>2</v>
      </c>
      <c r="S10" s="11" t="n">
        <f aca="false">Q10*R10</f>
        <v>2</v>
      </c>
      <c r="T10" s="5" t="str">
        <f aca="false">IF(S10="","",IF(S10&gt;=9,"Critical",IF(S10&gt;=7,"High",IF(S10&gt;=4,"Medium","Low"))))</f>
        <v>Low</v>
      </c>
      <c r="U10" s="5" t="s">
        <v>114</v>
      </c>
      <c r="V10" s="10" t="n">
        <v>46295</v>
      </c>
      <c r="W10" s="11" t="n">
        <f aca="true">IF(V10="","",V10-TODAY())</f>
        <v>72</v>
      </c>
      <c r="X10" s="5" t="s">
        <v>176</v>
      </c>
      <c r="Y10" s="5" t="s">
        <v>177</v>
      </c>
      <c r="Z10" s="5" t="s">
        <v>178</v>
      </c>
      <c r="AA10" s="5" t="s">
        <v>38</v>
      </c>
      <c r="AB10" s="12" t="s">
        <v>38</v>
      </c>
      <c r="AC10" s="5" t="s">
        <v>39</v>
      </c>
      <c r="AD10" s="10" t="n">
        <v>46204</v>
      </c>
      <c r="AE10" s="5" t="s">
        <v>179</v>
      </c>
    </row>
    <row r="11" customFormat="false" ht="15" hidden="false" customHeight="true" outlineLevel="0" collapsed="false">
      <c r="A11" s="5" t="s">
        <v>180</v>
      </c>
      <c r="B11" s="10" t="n">
        <v>46204</v>
      </c>
      <c r="C11" s="5" t="s">
        <v>113</v>
      </c>
      <c r="D11" s="5" t="s">
        <v>121</v>
      </c>
      <c r="E11" s="5" t="s">
        <v>153</v>
      </c>
      <c r="F11" s="5" t="s">
        <v>49</v>
      </c>
      <c r="G11" s="5" t="s">
        <v>181</v>
      </c>
      <c r="H11" s="5" t="s">
        <v>182</v>
      </c>
      <c r="I11" s="5" t="s">
        <v>183</v>
      </c>
      <c r="J11" s="5" t="s">
        <v>184</v>
      </c>
      <c r="K11" s="5" t="s">
        <v>185</v>
      </c>
      <c r="L11" s="5" t="n">
        <v>2</v>
      </c>
      <c r="M11" s="5" t="n">
        <v>3</v>
      </c>
      <c r="N11" s="11" t="n">
        <f aca="false">L11*M11</f>
        <v>6</v>
      </c>
      <c r="O11" s="5" t="str">
        <f aca="false">IF(N11="","",IF(N11&gt;=9,"Critical",IF(N11&gt;=7,"High",IF(N11&gt;=4,"Medium","Low"))))</f>
        <v>Medium</v>
      </c>
      <c r="P11" s="5" t="s">
        <v>41</v>
      </c>
      <c r="Q11" s="5" t="n">
        <v>1</v>
      </c>
      <c r="R11" s="5" t="n">
        <v>3</v>
      </c>
      <c r="S11" s="11" t="n">
        <f aca="false">Q11*R11</f>
        <v>3</v>
      </c>
      <c r="T11" s="5" t="str">
        <f aca="false">IF(S11="","",IF(S11&gt;=9,"Critical",IF(S11&gt;=7,"High",IF(S11&gt;=4,"Medium","Low"))))</f>
        <v>Low</v>
      </c>
      <c r="U11" s="5" t="s">
        <v>121</v>
      </c>
      <c r="V11" s="10" t="n">
        <v>46326</v>
      </c>
      <c r="W11" s="11" t="n">
        <f aca="true">IF(V11="","",V11-TODAY())</f>
        <v>103</v>
      </c>
      <c r="X11" s="5" t="s">
        <v>168</v>
      </c>
      <c r="Y11" s="5" t="s">
        <v>186</v>
      </c>
      <c r="Z11" s="5" t="s">
        <v>187</v>
      </c>
      <c r="AA11" s="5" t="s">
        <v>38</v>
      </c>
      <c r="AB11" s="12" t="s">
        <v>38</v>
      </c>
      <c r="AC11" s="5" t="s">
        <v>39</v>
      </c>
      <c r="AD11" s="10" t="n">
        <v>46204</v>
      </c>
      <c r="AE11" s="5" t="s">
        <v>188</v>
      </c>
    </row>
    <row r="12" customFormat="false" ht="15" hidden="false" customHeight="true" outlineLevel="0" collapsed="false">
      <c r="A12" s="5" t="s">
        <v>189</v>
      </c>
      <c r="B12" s="10" t="n">
        <v>46204</v>
      </c>
      <c r="C12" s="5" t="s">
        <v>113</v>
      </c>
      <c r="D12" s="5" t="s">
        <v>121</v>
      </c>
      <c r="E12" s="5" t="s">
        <v>153</v>
      </c>
      <c r="F12" s="5" t="s">
        <v>40</v>
      </c>
      <c r="G12" s="5" t="s">
        <v>190</v>
      </c>
      <c r="H12" s="5" t="s">
        <v>191</v>
      </c>
      <c r="I12" s="5" t="s">
        <v>192</v>
      </c>
      <c r="J12" s="5" t="s">
        <v>193</v>
      </c>
      <c r="K12" s="5" t="s">
        <v>194</v>
      </c>
      <c r="L12" s="5" t="n">
        <v>2</v>
      </c>
      <c r="M12" s="5" t="n">
        <v>2</v>
      </c>
      <c r="N12" s="11" t="n">
        <f aca="false">L12*M12</f>
        <v>4</v>
      </c>
      <c r="O12" s="5" t="str">
        <f aca="false">IF(N12="","",IF(N12&gt;=9,"Critical",IF(N12&gt;=7,"High",IF(N12&gt;=4,"Medium","Low"))))</f>
        <v>Medium</v>
      </c>
      <c r="P12" s="5" t="s">
        <v>36</v>
      </c>
      <c r="Q12" s="5" t="n">
        <v>1</v>
      </c>
      <c r="R12" s="5" t="n">
        <v>2</v>
      </c>
      <c r="S12" s="11" t="n">
        <f aca="false">Q12*R12</f>
        <v>2</v>
      </c>
      <c r="T12" s="5" t="str">
        <f aca="false">IF(S12="","",IF(S12&gt;=9,"Critical",IF(S12&gt;=7,"High",IF(S12&gt;=4,"Medium","Low"))))</f>
        <v>Low</v>
      </c>
      <c r="U12" s="5" t="s">
        <v>121</v>
      </c>
      <c r="V12" s="10" t="n">
        <v>46295</v>
      </c>
      <c r="W12" s="11" t="n">
        <f aca="true">IF(V12="","",V12-TODAY())</f>
        <v>72</v>
      </c>
      <c r="X12" s="5" t="s">
        <v>132</v>
      </c>
      <c r="Y12" s="5" t="s">
        <v>195</v>
      </c>
      <c r="Z12" s="5" t="s">
        <v>196</v>
      </c>
      <c r="AA12" s="5" t="s">
        <v>38</v>
      </c>
      <c r="AB12" s="12" t="s">
        <v>38</v>
      </c>
      <c r="AC12" s="5" t="s">
        <v>39</v>
      </c>
      <c r="AD12" s="10" t="n">
        <v>46204</v>
      </c>
      <c r="AE12" s="5" t="s">
        <v>197</v>
      </c>
    </row>
    <row r="13" customFormat="false" ht="15" hidden="false" customHeight="true" outlineLevel="0" collapsed="false">
      <c r="A13" s="5" t="s">
        <v>198</v>
      </c>
      <c r="B13" s="10" t="n">
        <v>46204</v>
      </c>
      <c r="C13" s="5" t="s">
        <v>113</v>
      </c>
      <c r="D13" s="5" t="s">
        <v>121</v>
      </c>
      <c r="E13" s="5" t="s">
        <v>153</v>
      </c>
      <c r="F13" s="5" t="s">
        <v>47</v>
      </c>
      <c r="G13" s="5" t="s">
        <v>199</v>
      </c>
      <c r="H13" s="5" t="s">
        <v>200</v>
      </c>
      <c r="I13" s="5" t="s">
        <v>201</v>
      </c>
      <c r="J13" s="5" t="s">
        <v>202</v>
      </c>
      <c r="K13" s="5" t="s">
        <v>203</v>
      </c>
      <c r="L13" s="5" t="n">
        <v>2</v>
      </c>
      <c r="M13" s="5" t="n">
        <v>3</v>
      </c>
      <c r="N13" s="11" t="n">
        <f aca="false">L13*M13</f>
        <v>6</v>
      </c>
      <c r="O13" s="5" t="str">
        <f aca="false">IF(N13="","",IF(N13&gt;=9,"Critical",IF(N13&gt;=7,"High",IF(N13&gt;=4,"Medium","Low"))))</f>
        <v>Medium</v>
      </c>
      <c r="P13" s="5" t="s">
        <v>36</v>
      </c>
      <c r="Q13" s="5" t="n">
        <v>1</v>
      </c>
      <c r="R13" s="5" t="n">
        <v>2</v>
      </c>
      <c r="S13" s="11" t="n">
        <f aca="false">Q13*R13</f>
        <v>2</v>
      </c>
      <c r="T13" s="5" t="str">
        <f aca="false">IF(S13="","",IF(S13&gt;=9,"Critical",IF(S13&gt;=7,"High",IF(S13&gt;=4,"Medium","Low"))))</f>
        <v>Low</v>
      </c>
      <c r="U13" s="5" t="s">
        <v>121</v>
      </c>
      <c r="V13" s="10" t="n">
        <v>46265</v>
      </c>
      <c r="W13" s="11" t="n">
        <f aca="true">IF(V13="","",V13-TODAY())</f>
        <v>42</v>
      </c>
      <c r="X13" s="5" t="s">
        <v>132</v>
      </c>
      <c r="Y13" s="5" t="s">
        <v>204</v>
      </c>
      <c r="Z13" s="5" t="s">
        <v>205</v>
      </c>
      <c r="AA13" s="5" t="s">
        <v>38</v>
      </c>
      <c r="AB13" s="12" t="s">
        <v>38</v>
      </c>
      <c r="AC13" s="5" t="s">
        <v>39</v>
      </c>
      <c r="AD13" s="10" t="n">
        <v>46204</v>
      </c>
      <c r="AE13" s="5" t="s">
        <v>206</v>
      </c>
    </row>
    <row r="14" customFormat="false" ht="15" hidden="false" customHeight="true" outlineLevel="0" collapsed="false">
      <c r="A14" s="5" t="s">
        <v>207</v>
      </c>
      <c r="B14" s="10" t="n">
        <v>46204</v>
      </c>
      <c r="C14" s="5" t="s">
        <v>113</v>
      </c>
      <c r="D14" s="5" t="s">
        <v>121</v>
      </c>
      <c r="E14" s="5" t="s">
        <v>153</v>
      </c>
      <c r="F14" s="5" t="s">
        <v>44</v>
      </c>
      <c r="G14" s="5" t="s">
        <v>208</v>
      </c>
      <c r="H14" s="5" t="s">
        <v>155</v>
      </c>
      <c r="I14" s="5" t="s">
        <v>209</v>
      </c>
      <c r="J14" s="5" t="s">
        <v>210</v>
      </c>
      <c r="K14" s="5" t="s">
        <v>211</v>
      </c>
      <c r="L14" s="5" t="n">
        <v>2</v>
      </c>
      <c r="M14" s="5" t="n">
        <v>3</v>
      </c>
      <c r="N14" s="11" t="n">
        <f aca="false">L14*M14</f>
        <v>6</v>
      </c>
      <c r="O14" s="5" t="str">
        <f aca="false">IF(N14="","",IF(N14&gt;=9,"Critical",IF(N14&gt;=7,"High",IF(N14&gt;=4,"Medium","Low"))))</f>
        <v>Medium</v>
      </c>
      <c r="P14" s="5" t="s">
        <v>36</v>
      </c>
      <c r="Q14" s="5" t="n">
        <v>1</v>
      </c>
      <c r="R14" s="5" t="n">
        <v>2</v>
      </c>
      <c r="S14" s="11" t="n">
        <f aca="false">Q14*R14</f>
        <v>2</v>
      </c>
      <c r="T14" s="5" t="str">
        <f aca="false">IF(S14="","",IF(S14&gt;=9,"Critical",IF(S14&gt;=7,"High",IF(S14&gt;=4,"Medium","Low"))))</f>
        <v>Low</v>
      </c>
      <c r="U14" s="5" t="s">
        <v>121</v>
      </c>
      <c r="V14" s="10" t="n">
        <v>46295</v>
      </c>
      <c r="W14" s="11" t="n">
        <f aca="true">IF(V14="","",V14-TODAY())</f>
        <v>72</v>
      </c>
      <c r="X14" s="5" t="s">
        <v>168</v>
      </c>
      <c r="Y14" s="5" t="s">
        <v>212</v>
      </c>
      <c r="Z14" s="5" t="s">
        <v>213</v>
      </c>
      <c r="AA14" s="5" t="s">
        <v>38</v>
      </c>
      <c r="AB14" s="12" t="s">
        <v>38</v>
      </c>
      <c r="AC14" s="5" t="s">
        <v>39</v>
      </c>
      <c r="AD14" s="10" t="n">
        <v>46204</v>
      </c>
      <c r="AE14" s="5" t="s">
        <v>214</v>
      </c>
    </row>
    <row r="15" customFormat="false" ht="15" hidden="false" customHeight="true" outlineLevel="0" collapsed="false">
      <c r="A15" s="5" t="s">
        <v>215</v>
      </c>
      <c r="B15" s="10" t="n">
        <v>46204</v>
      </c>
      <c r="C15" s="5" t="s">
        <v>113</v>
      </c>
      <c r="D15" s="5" t="s">
        <v>121</v>
      </c>
      <c r="E15" s="5" t="s">
        <v>153</v>
      </c>
      <c r="F15" s="5" t="s">
        <v>40</v>
      </c>
      <c r="G15" s="5" t="s">
        <v>216</v>
      </c>
      <c r="H15" s="5" t="s">
        <v>155</v>
      </c>
      <c r="I15" s="5" t="s">
        <v>217</v>
      </c>
      <c r="J15" s="5" t="s">
        <v>218</v>
      </c>
      <c r="K15" s="5" t="s">
        <v>219</v>
      </c>
      <c r="L15" s="5" t="n">
        <v>2</v>
      </c>
      <c r="M15" s="5" t="n">
        <v>2</v>
      </c>
      <c r="N15" s="11" t="n">
        <f aca="false">L15*M15</f>
        <v>4</v>
      </c>
      <c r="O15" s="5" t="str">
        <f aca="false">IF(N15="","",IF(N15&gt;=9,"Critical",IF(N15&gt;=7,"High",IF(N15&gt;=4,"Medium","Low"))))</f>
        <v>Medium</v>
      </c>
      <c r="P15" s="5" t="s">
        <v>36</v>
      </c>
      <c r="Q15" s="5" t="n">
        <v>1</v>
      </c>
      <c r="R15" s="5" t="n">
        <v>2</v>
      </c>
      <c r="S15" s="11" t="n">
        <f aca="false">Q15*R15</f>
        <v>2</v>
      </c>
      <c r="T15" s="5" t="str">
        <f aca="false">IF(S15="","",IF(S15&gt;=9,"Critical",IF(S15&gt;=7,"High",IF(S15&gt;=4,"Medium","Low"))))</f>
        <v>Low</v>
      </c>
      <c r="U15" s="5" t="s">
        <v>121</v>
      </c>
      <c r="V15" s="10" t="n">
        <v>46295</v>
      </c>
      <c r="W15" s="11" t="n">
        <f aca="true">IF(V15="","",V15-TODAY())</f>
        <v>72</v>
      </c>
      <c r="X15" s="5" t="s">
        <v>132</v>
      </c>
      <c r="Y15" s="5" t="s">
        <v>220</v>
      </c>
      <c r="Z15" s="5" t="s">
        <v>221</v>
      </c>
      <c r="AA15" s="5" t="s">
        <v>38</v>
      </c>
      <c r="AB15" s="12" t="s">
        <v>38</v>
      </c>
      <c r="AC15" s="5" t="s">
        <v>39</v>
      </c>
      <c r="AD15" s="10" t="n">
        <v>46204</v>
      </c>
      <c r="AE15" s="5" t="s">
        <v>222</v>
      </c>
    </row>
    <row r="16" customFormat="false" ht="15" hidden="false" customHeight="true" outlineLevel="0" collapsed="false">
      <c r="A16" s="5" t="s">
        <v>223</v>
      </c>
      <c r="B16" s="10" t="n">
        <v>46204</v>
      </c>
      <c r="C16" s="5" t="s">
        <v>113</v>
      </c>
      <c r="D16" s="5" t="s">
        <v>121</v>
      </c>
      <c r="E16" s="5" t="s">
        <v>153</v>
      </c>
      <c r="F16" s="5" t="s">
        <v>35</v>
      </c>
      <c r="G16" s="5" t="s">
        <v>224</v>
      </c>
      <c r="H16" s="5" t="s">
        <v>155</v>
      </c>
      <c r="I16" s="5" t="s">
        <v>225</v>
      </c>
      <c r="J16" s="5" t="s">
        <v>226</v>
      </c>
      <c r="K16" s="5" t="s">
        <v>227</v>
      </c>
      <c r="L16" s="5" t="n">
        <v>2</v>
      </c>
      <c r="M16" s="5" t="n">
        <v>3</v>
      </c>
      <c r="N16" s="11" t="n">
        <f aca="false">L16*M16</f>
        <v>6</v>
      </c>
      <c r="O16" s="5" t="str">
        <f aca="false">IF(N16="","",IF(N16&gt;=9,"Critical",IF(N16&gt;=7,"High",IF(N16&gt;=4,"Medium","Low"))))</f>
        <v>Medium</v>
      </c>
      <c r="P16" s="5" t="s">
        <v>36</v>
      </c>
      <c r="Q16" s="5" t="n">
        <v>1</v>
      </c>
      <c r="R16" s="5" t="n">
        <v>2</v>
      </c>
      <c r="S16" s="11" t="n">
        <f aca="false">Q16*R16</f>
        <v>2</v>
      </c>
      <c r="T16" s="5" t="str">
        <f aca="false">IF(S16="","",IF(S16&gt;=9,"Critical",IF(S16&gt;=7,"High",IF(S16&gt;=4,"Medium","Low"))))</f>
        <v>Low</v>
      </c>
      <c r="U16" s="5" t="s">
        <v>121</v>
      </c>
      <c r="V16" s="10" t="n">
        <v>46265</v>
      </c>
      <c r="W16" s="11" t="n">
        <f aca="true">IF(V16="","",V16-TODAY())</f>
        <v>42</v>
      </c>
      <c r="X16" s="5" t="s">
        <v>176</v>
      </c>
      <c r="Y16" s="5" t="s">
        <v>228</v>
      </c>
      <c r="Z16" s="5" t="s">
        <v>229</v>
      </c>
      <c r="AA16" s="5" t="s">
        <v>38</v>
      </c>
      <c r="AB16" s="12" t="s">
        <v>38</v>
      </c>
      <c r="AC16" s="5" t="s">
        <v>39</v>
      </c>
      <c r="AD16" s="10" t="n">
        <v>46204</v>
      </c>
      <c r="AE16" s="5" t="s">
        <v>230</v>
      </c>
    </row>
    <row r="17" customFormat="false" ht="15" hidden="false" customHeight="true" outlineLevel="0" collapsed="false">
      <c r="A17" s="5" t="s">
        <v>231</v>
      </c>
      <c r="B17" s="10" t="n">
        <v>46204</v>
      </c>
      <c r="C17" s="5" t="s">
        <v>113</v>
      </c>
      <c r="D17" s="5" t="s">
        <v>121</v>
      </c>
      <c r="E17" s="5" t="s">
        <v>153</v>
      </c>
      <c r="F17" s="5" t="s">
        <v>40</v>
      </c>
      <c r="G17" s="5" t="s">
        <v>232</v>
      </c>
      <c r="H17" s="5" t="s">
        <v>233</v>
      </c>
      <c r="I17" s="5" t="s">
        <v>234</v>
      </c>
      <c r="J17" s="5" t="s">
        <v>235</v>
      </c>
      <c r="K17" s="5" t="s">
        <v>236</v>
      </c>
      <c r="L17" s="5" t="n">
        <v>2</v>
      </c>
      <c r="M17" s="5" t="n">
        <v>2</v>
      </c>
      <c r="N17" s="11" t="n">
        <f aca="false">L17*M17</f>
        <v>4</v>
      </c>
      <c r="O17" s="5" t="str">
        <f aca="false">IF(N17="","",IF(N17&gt;=9,"Critical",IF(N17&gt;=7,"High",IF(N17&gt;=4,"Medium","Low"))))</f>
        <v>Medium</v>
      </c>
      <c r="P17" s="5" t="s">
        <v>36</v>
      </c>
      <c r="Q17" s="5" t="n">
        <v>1</v>
      </c>
      <c r="R17" s="5" t="n">
        <v>2</v>
      </c>
      <c r="S17" s="11" t="n">
        <f aca="false">Q17*R17</f>
        <v>2</v>
      </c>
      <c r="T17" s="5" t="str">
        <f aca="false">IF(S17="","",IF(S17&gt;=9,"Critical",IF(S17&gt;=7,"High",IF(S17&gt;=4,"Medium","Low"))))</f>
        <v>Low</v>
      </c>
      <c r="U17" s="5" t="s">
        <v>121</v>
      </c>
      <c r="V17" s="10" t="n">
        <v>46326</v>
      </c>
      <c r="W17" s="11" t="n">
        <f aca="true">IF(V17="","",V17-TODAY())</f>
        <v>103</v>
      </c>
      <c r="X17" s="5" t="s">
        <v>132</v>
      </c>
      <c r="Y17" s="5" t="s">
        <v>237</v>
      </c>
      <c r="Z17" s="5" t="s">
        <v>238</v>
      </c>
      <c r="AA17" s="5" t="s">
        <v>38</v>
      </c>
      <c r="AB17" s="12" t="s">
        <v>38</v>
      </c>
      <c r="AC17" s="5" t="s">
        <v>39</v>
      </c>
      <c r="AD17" s="10" t="n">
        <v>46204</v>
      </c>
      <c r="AE17" s="5" t="s">
        <v>239</v>
      </c>
    </row>
    <row r="18" customFormat="false" ht="15" hidden="false" customHeight="true" outlineLevel="0" collapsed="false">
      <c r="A18" s="5" t="s">
        <v>240</v>
      </c>
      <c r="B18" s="10" t="n">
        <v>46204</v>
      </c>
      <c r="C18" s="5" t="s">
        <v>113</v>
      </c>
      <c r="D18" s="5" t="s">
        <v>121</v>
      </c>
      <c r="E18" s="5" t="s">
        <v>153</v>
      </c>
      <c r="F18" s="5" t="s">
        <v>50</v>
      </c>
      <c r="G18" s="5" t="s">
        <v>241</v>
      </c>
      <c r="H18" s="5" t="s">
        <v>155</v>
      </c>
      <c r="I18" s="5" t="s">
        <v>242</v>
      </c>
      <c r="J18" s="5" t="s">
        <v>243</v>
      </c>
      <c r="K18" s="5" t="s">
        <v>244</v>
      </c>
      <c r="L18" s="5" t="n">
        <v>3</v>
      </c>
      <c r="M18" s="5" t="n">
        <v>2</v>
      </c>
      <c r="N18" s="11" t="n">
        <f aca="false">L18*M18</f>
        <v>6</v>
      </c>
      <c r="O18" s="5" t="str">
        <f aca="false">IF(N18="","",IF(N18&gt;=9,"Critical",IF(N18&gt;=7,"High",IF(N18&gt;=4,"Medium","Low"))))</f>
        <v>Medium</v>
      </c>
      <c r="P18" s="5" t="s">
        <v>36</v>
      </c>
      <c r="Q18" s="5" t="n">
        <v>1</v>
      </c>
      <c r="R18" s="5" t="n">
        <v>2</v>
      </c>
      <c r="S18" s="11" t="n">
        <f aca="false">Q18*R18</f>
        <v>2</v>
      </c>
      <c r="T18" s="5" t="str">
        <f aca="false">IF(S18="","",IF(S18&gt;=9,"Critical",IF(S18&gt;=7,"High",IF(S18&gt;=4,"Medium","Low"))))</f>
        <v>Low</v>
      </c>
      <c r="U18" s="5" t="s">
        <v>121</v>
      </c>
      <c r="V18" s="10" t="n">
        <v>46295</v>
      </c>
      <c r="W18" s="11" t="n">
        <f aca="true">IF(V18="","",V18-TODAY())</f>
        <v>72</v>
      </c>
      <c r="X18" s="5" t="s">
        <v>245</v>
      </c>
      <c r="Y18" s="5" t="s">
        <v>246</v>
      </c>
      <c r="Z18" s="5" t="s">
        <v>247</v>
      </c>
      <c r="AA18" s="5" t="s">
        <v>38</v>
      </c>
      <c r="AB18" s="12" t="s">
        <v>38</v>
      </c>
      <c r="AC18" s="5" t="s">
        <v>39</v>
      </c>
      <c r="AD18" s="10" t="n">
        <v>46204</v>
      </c>
      <c r="AE18" s="5" t="s">
        <v>248</v>
      </c>
    </row>
    <row r="19" customFormat="false" ht="15" hidden="false" customHeight="true" outlineLevel="0" collapsed="false">
      <c r="A19" s="5" t="s">
        <v>249</v>
      </c>
      <c r="B19" s="10" t="n">
        <v>46204</v>
      </c>
      <c r="C19" s="5" t="s">
        <v>113</v>
      </c>
      <c r="D19" s="5" t="s">
        <v>121</v>
      </c>
      <c r="E19" s="5" t="s">
        <v>153</v>
      </c>
      <c r="F19" s="5" t="s">
        <v>51</v>
      </c>
      <c r="G19" s="5" t="s">
        <v>250</v>
      </c>
      <c r="H19" s="5" t="s">
        <v>251</v>
      </c>
      <c r="I19" s="5" t="s">
        <v>252</v>
      </c>
      <c r="J19" s="5" t="s">
        <v>253</v>
      </c>
      <c r="K19" s="5" t="s">
        <v>254</v>
      </c>
      <c r="L19" s="5" t="n">
        <v>1</v>
      </c>
      <c r="M19" s="5" t="n">
        <v>2</v>
      </c>
      <c r="N19" s="11" t="n">
        <f aca="false">L19*M19</f>
        <v>2</v>
      </c>
      <c r="O19" s="5" t="str">
        <f aca="false">IF(N19="","",IF(N19&gt;=9,"Critical",IF(N19&gt;=7,"High",IF(N19&gt;=4,"Medium","Low"))))</f>
        <v>Low</v>
      </c>
      <c r="P19" s="5" t="s">
        <v>31</v>
      </c>
      <c r="Q19" s="5" t="n">
        <v>1</v>
      </c>
      <c r="R19" s="5" t="n">
        <v>2</v>
      </c>
      <c r="S19" s="11" t="n">
        <f aca="false">Q19*R19</f>
        <v>2</v>
      </c>
      <c r="T19" s="5" t="str">
        <f aca="false">IF(S19="","",IF(S19&gt;=9,"Critical",IF(S19&gt;=7,"High",IF(S19&gt;=4,"Medium","Low"))))</f>
        <v>Low</v>
      </c>
      <c r="U19" s="5" t="s">
        <v>121</v>
      </c>
      <c r="V19" s="10"/>
      <c r="W19" s="11" t="str">
        <f aca="true">IF(V19="","",V19-TODAY())</f>
        <v/>
      </c>
      <c r="X19" s="5" t="s">
        <v>255</v>
      </c>
      <c r="Y19" s="5" t="s">
        <v>256</v>
      </c>
      <c r="Z19" s="5" t="s">
        <v>155</v>
      </c>
      <c r="AA19" s="5" t="s">
        <v>38</v>
      </c>
      <c r="AB19" s="12" t="s">
        <v>38</v>
      </c>
      <c r="AC19" s="5" t="s">
        <v>39</v>
      </c>
      <c r="AD19" s="10" t="n">
        <v>46204</v>
      </c>
      <c r="AE19" s="5" t="s">
        <v>257</v>
      </c>
    </row>
    <row r="20" customFormat="false" ht="15" hidden="false" customHeight="true" outlineLevel="0" collapsed="false">
      <c r="A20" s="5" t="s">
        <v>258</v>
      </c>
      <c r="B20" s="10" t="n">
        <v>46204</v>
      </c>
      <c r="C20" s="5" t="s">
        <v>113</v>
      </c>
      <c r="D20" s="5" t="s">
        <v>121</v>
      </c>
      <c r="E20" s="5" t="s">
        <v>153</v>
      </c>
      <c r="F20" s="5" t="s">
        <v>35</v>
      </c>
      <c r="G20" s="5" t="s">
        <v>259</v>
      </c>
      <c r="H20" s="5" t="s">
        <v>155</v>
      </c>
      <c r="I20" s="5" t="s">
        <v>260</v>
      </c>
      <c r="J20" s="5" t="s">
        <v>261</v>
      </c>
      <c r="K20" s="5" t="s">
        <v>262</v>
      </c>
      <c r="L20" s="5" t="n">
        <v>2</v>
      </c>
      <c r="M20" s="5" t="n">
        <v>3</v>
      </c>
      <c r="N20" s="11" t="n">
        <f aca="false">L20*M20</f>
        <v>6</v>
      </c>
      <c r="O20" s="5" t="str">
        <f aca="false">IF(N20="","",IF(N20&gt;=9,"Critical",IF(N20&gt;=7,"High",IF(N20&gt;=4,"Medium","Low"))))</f>
        <v>Medium</v>
      </c>
      <c r="P20" s="5" t="s">
        <v>36</v>
      </c>
      <c r="Q20" s="5" t="n">
        <v>1</v>
      </c>
      <c r="R20" s="5" t="n">
        <v>2</v>
      </c>
      <c r="S20" s="11" t="n">
        <f aca="false">Q20*R20</f>
        <v>2</v>
      </c>
      <c r="T20" s="5" t="str">
        <f aca="false">IF(S20="","",IF(S20&gt;=9,"Critical",IF(S20&gt;=7,"High",IF(S20&gt;=4,"Medium","Low"))))</f>
        <v>Low</v>
      </c>
      <c r="U20" s="5" t="s">
        <v>114</v>
      </c>
      <c r="V20" s="10" t="n">
        <v>46326</v>
      </c>
      <c r="W20" s="11" t="n">
        <f aca="true">IF(V20="","",V20-TODAY())</f>
        <v>103</v>
      </c>
      <c r="X20" s="5" t="s">
        <v>245</v>
      </c>
      <c r="Y20" s="5" t="s">
        <v>263</v>
      </c>
      <c r="Z20" s="5" t="s">
        <v>264</v>
      </c>
      <c r="AA20" s="5" t="s">
        <v>37</v>
      </c>
      <c r="AB20" s="12" t="s">
        <v>33</v>
      </c>
      <c r="AC20" s="5" t="s">
        <v>34</v>
      </c>
      <c r="AD20" s="10" t="n">
        <v>46204</v>
      </c>
      <c r="AE20" s="5" t="s">
        <v>265</v>
      </c>
    </row>
    <row r="21" customFormat="false" ht="15" hidden="false" customHeight="true" outlineLevel="0" collapsed="false">
      <c r="A21" s="5" t="s">
        <v>266</v>
      </c>
      <c r="B21" s="10" t="n">
        <v>46204</v>
      </c>
      <c r="C21" s="5" t="s">
        <v>113</v>
      </c>
      <c r="D21" s="5" t="s">
        <v>121</v>
      </c>
      <c r="E21" s="5" t="s">
        <v>153</v>
      </c>
      <c r="F21" s="5" t="s">
        <v>47</v>
      </c>
      <c r="G21" s="5" t="s">
        <v>267</v>
      </c>
      <c r="H21" s="5" t="s">
        <v>155</v>
      </c>
      <c r="I21" s="5" t="s">
        <v>268</v>
      </c>
      <c r="J21" s="5" t="s">
        <v>269</v>
      </c>
      <c r="K21" s="5" t="s">
        <v>270</v>
      </c>
      <c r="L21" s="5" t="n">
        <v>2</v>
      </c>
      <c r="M21" s="5" t="n">
        <v>3</v>
      </c>
      <c r="N21" s="11" t="n">
        <f aca="false">L21*M21</f>
        <v>6</v>
      </c>
      <c r="O21" s="5" t="str">
        <f aca="false">IF(N21="","",IF(N21&gt;=9,"Critical",IF(N21&gt;=7,"High",IF(N21&gt;=4,"Medium","Low"))))</f>
        <v>Medium</v>
      </c>
      <c r="P21" s="5" t="s">
        <v>36</v>
      </c>
      <c r="Q21" s="5" t="n">
        <v>1</v>
      </c>
      <c r="R21" s="5" t="n">
        <v>2</v>
      </c>
      <c r="S21" s="11" t="n">
        <f aca="false">Q21*R21</f>
        <v>2</v>
      </c>
      <c r="T21" s="5" t="str">
        <f aca="false">IF(S21="","",IF(S21&gt;=9,"Critical",IF(S21&gt;=7,"High",IF(S21&gt;=4,"Medium","Low"))))</f>
        <v>Low</v>
      </c>
      <c r="U21" s="5" t="s">
        <v>121</v>
      </c>
      <c r="V21" s="10" t="n">
        <v>46356</v>
      </c>
      <c r="W21" s="11" t="n">
        <f aca="true">IF(V21="","",V21-TODAY())</f>
        <v>133</v>
      </c>
      <c r="X21" s="5" t="s">
        <v>271</v>
      </c>
      <c r="Y21" s="5" t="s">
        <v>272</v>
      </c>
      <c r="Z21" s="5" t="s">
        <v>273</v>
      </c>
      <c r="AA21" s="5" t="s">
        <v>37</v>
      </c>
      <c r="AB21" s="12" t="s">
        <v>33</v>
      </c>
      <c r="AC21" s="5" t="s">
        <v>34</v>
      </c>
      <c r="AD21" s="10" t="n">
        <v>46204</v>
      </c>
      <c r="AE21" s="5" t="s">
        <v>274</v>
      </c>
    </row>
    <row r="22" customFormat="false" ht="15" hidden="false" customHeight="true" outlineLevel="0" collapsed="false">
      <c r="A22" s="5" t="s">
        <v>275</v>
      </c>
      <c r="B22" s="10" t="n">
        <v>46204</v>
      </c>
      <c r="C22" s="5" t="s">
        <v>113</v>
      </c>
      <c r="D22" s="5" t="s">
        <v>121</v>
      </c>
      <c r="E22" s="5" t="s">
        <v>153</v>
      </c>
      <c r="F22" s="5" t="s">
        <v>35</v>
      </c>
      <c r="G22" s="5" t="s">
        <v>276</v>
      </c>
      <c r="H22" s="5" t="s">
        <v>277</v>
      </c>
      <c r="I22" s="5" t="s">
        <v>278</v>
      </c>
      <c r="J22" s="5" t="s">
        <v>279</v>
      </c>
      <c r="K22" s="5" t="s">
        <v>280</v>
      </c>
      <c r="L22" s="5" t="n">
        <v>2</v>
      </c>
      <c r="M22" s="5" t="n">
        <v>3</v>
      </c>
      <c r="N22" s="11" t="n">
        <f aca="false">L22*M22</f>
        <v>6</v>
      </c>
      <c r="O22" s="5" t="str">
        <f aca="false">IF(N22="","",IF(N22&gt;=9,"Critical",IF(N22&gt;=7,"High",IF(N22&gt;=4,"Medium","Low"))))</f>
        <v>Medium</v>
      </c>
      <c r="P22" s="5" t="s">
        <v>36</v>
      </c>
      <c r="Q22" s="5" t="n">
        <v>1</v>
      </c>
      <c r="R22" s="5" t="n">
        <v>2</v>
      </c>
      <c r="S22" s="11" t="n">
        <f aca="false">Q22*R22</f>
        <v>2</v>
      </c>
      <c r="T22" s="5" t="str">
        <f aca="false">IF(S22="","",IF(S22&gt;=9,"Critical",IF(S22&gt;=7,"High",IF(S22&gt;=4,"Medium","Low"))))</f>
        <v>Low</v>
      </c>
      <c r="U22" s="5" t="s">
        <v>121</v>
      </c>
      <c r="V22" s="10" t="n">
        <v>46295</v>
      </c>
      <c r="W22" s="11" t="n">
        <f aca="true">IF(V22="","",V22-TODAY())</f>
        <v>72</v>
      </c>
      <c r="X22" s="5" t="s">
        <v>255</v>
      </c>
      <c r="Y22" s="5" t="s">
        <v>281</v>
      </c>
      <c r="Z22" s="5" t="s">
        <v>282</v>
      </c>
      <c r="AA22" s="5" t="s">
        <v>38</v>
      </c>
      <c r="AB22" s="12" t="s">
        <v>38</v>
      </c>
      <c r="AC22" s="5" t="s">
        <v>39</v>
      </c>
      <c r="AD22" s="10" t="n">
        <v>46204</v>
      </c>
      <c r="AE22" s="5" t="s">
        <v>283</v>
      </c>
    </row>
    <row r="23" customFormat="false" ht="15" hidden="false" customHeight="true" outlineLevel="0" collapsed="false">
      <c r="A23" s="5" t="s">
        <v>284</v>
      </c>
      <c r="B23" s="10" t="n">
        <v>46204</v>
      </c>
      <c r="C23" s="5" t="s">
        <v>113</v>
      </c>
      <c r="D23" s="5" t="s">
        <v>121</v>
      </c>
      <c r="E23" s="5" t="s">
        <v>153</v>
      </c>
      <c r="F23" s="5" t="s">
        <v>35</v>
      </c>
      <c r="G23" s="5" t="s">
        <v>285</v>
      </c>
      <c r="H23" s="5" t="s">
        <v>286</v>
      </c>
      <c r="I23" s="5" t="s">
        <v>287</v>
      </c>
      <c r="J23" s="5" t="s">
        <v>288</v>
      </c>
      <c r="K23" s="5" t="s">
        <v>289</v>
      </c>
      <c r="L23" s="5" t="n">
        <v>2</v>
      </c>
      <c r="M23" s="5" t="n">
        <v>2</v>
      </c>
      <c r="N23" s="11" t="n">
        <f aca="false">L23*M23</f>
        <v>4</v>
      </c>
      <c r="O23" s="5" t="str">
        <f aca="false">IF(N23="","",IF(N23&gt;=9,"Critical",IF(N23&gt;=7,"High",IF(N23&gt;=4,"Medium","Low"))))</f>
        <v>Medium</v>
      </c>
      <c r="P23" s="5" t="s">
        <v>36</v>
      </c>
      <c r="Q23" s="5" t="n">
        <v>1</v>
      </c>
      <c r="R23" s="5" t="n">
        <v>2</v>
      </c>
      <c r="S23" s="11" t="n">
        <f aca="false">Q23*R23</f>
        <v>2</v>
      </c>
      <c r="T23" s="5" t="str">
        <f aca="false">IF(S23="","",IF(S23&gt;=9,"Critical",IF(S23&gt;=7,"High",IF(S23&gt;=4,"Medium","Low"))))</f>
        <v>Low</v>
      </c>
      <c r="U23" s="5" t="s">
        <v>121</v>
      </c>
      <c r="V23" s="10" t="n">
        <v>46295</v>
      </c>
      <c r="W23" s="11" t="n">
        <f aca="true">IF(V23="","",V23-TODAY())</f>
        <v>72</v>
      </c>
      <c r="X23" s="5" t="s">
        <v>132</v>
      </c>
      <c r="Y23" s="5" t="s">
        <v>290</v>
      </c>
      <c r="Z23" s="5" t="s">
        <v>291</v>
      </c>
      <c r="AA23" s="5" t="s">
        <v>38</v>
      </c>
      <c r="AB23" s="12" t="s">
        <v>38</v>
      </c>
      <c r="AC23" s="5" t="s">
        <v>39</v>
      </c>
      <c r="AD23" s="10" t="n">
        <v>46204</v>
      </c>
      <c r="AE23" s="5" t="s">
        <v>292</v>
      </c>
    </row>
    <row r="24" customFormat="false" ht="15" hidden="false" customHeight="true" outlineLevel="0" collapsed="false">
      <c r="A24" s="5" t="s">
        <v>293</v>
      </c>
      <c r="B24" s="10" t="n">
        <v>46204</v>
      </c>
      <c r="C24" s="5" t="s">
        <v>113</v>
      </c>
      <c r="D24" s="5" t="s">
        <v>121</v>
      </c>
      <c r="E24" s="5" t="s">
        <v>115</v>
      </c>
      <c r="F24" s="5" t="s">
        <v>40</v>
      </c>
      <c r="G24" s="5" t="s">
        <v>294</v>
      </c>
      <c r="H24" s="5" t="s">
        <v>295</v>
      </c>
      <c r="I24" s="5" t="s">
        <v>296</v>
      </c>
      <c r="J24" s="5" t="s">
        <v>297</v>
      </c>
      <c r="K24" s="5" t="s">
        <v>298</v>
      </c>
      <c r="L24" s="5" t="n">
        <v>2</v>
      </c>
      <c r="M24" s="5" t="n">
        <v>2</v>
      </c>
      <c r="N24" s="11" t="n">
        <f aca="false">L24*M24</f>
        <v>4</v>
      </c>
      <c r="O24" s="5" t="str">
        <f aca="false">IF(N24="","",IF(N24&gt;=9,"Critical",IF(N24&gt;=7,"High",IF(N24&gt;=4,"Medium","Low"))))</f>
        <v>Medium</v>
      </c>
      <c r="P24" s="5" t="s">
        <v>36</v>
      </c>
      <c r="Q24" s="5" t="n">
        <v>1</v>
      </c>
      <c r="R24" s="5" t="n">
        <v>2</v>
      </c>
      <c r="S24" s="11" t="n">
        <f aca="false">Q24*R24</f>
        <v>2</v>
      </c>
      <c r="T24" s="5" t="str">
        <f aca="false">IF(S24="","",IF(S24&gt;=9,"Critical",IF(S24&gt;=7,"High",IF(S24&gt;=4,"Medium","Low"))))</f>
        <v>Low</v>
      </c>
      <c r="U24" s="5" t="s">
        <v>121</v>
      </c>
      <c r="V24" s="10" t="n">
        <v>46326</v>
      </c>
      <c r="W24" s="11" t="n">
        <f aca="true">IF(V24="","",V24-TODAY())</f>
        <v>103</v>
      </c>
      <c r="X24" s="5" t="s">
        <v>122</v>
      </c>
      <c r="Y24" s="5" t="s">
        <v>299</v>
      </c>
      <c r="Z24" s="5" t="s">
        <v>300</v>
      </c>
      <c r="AA24" s="5" t="s">
        <v>38</v>
      </c>
      <c r="AB24" s="12" t="s">
        <v>38</v>
      </c>
      <c r="AC24" s="5" t="s">
        <v>39</v>
      </c>
      <c r="AD24" s="10" t="n">
        <v>46204</v>
      </c>
      <c r="AE24" s="5" t="s">
        <v>301</v>
      </c>
    </row>
    <row r="25" customFormat="false" ht="15" hidden="false" customHeight="true" outlineLevel="0" collapsed="false">
      <c r="A25" s="5" t="s">
        <v>302</v>
      </c>
      <c r="B25" s="10" t="n">
        <v>46204</v>
      </c>
      <c r="C25" s="5" t="s">
        <v>113</v>
      </c>
      <c r="D25" s="5" t="s">
        <v>121</v>
      </c>
      <c r="E25" s="5" t="s">
        <v>153</v>
      </c>
      <c r="F25" s="5" t="s">
        <v>44</v>
      </c>
      <c r="G25" s="5" t="s">
        <v>303</v>
      </c>
      <c r="H25" s="5" t="s">
        <v>155</v>
      </c>
      <c r="I25" s="5" t="s">
        <v>304</v>
      </c>
      <c r="J25" s="5" t="s">
        <v>305</v>
      </c>
      <c r="K25" s="5" t="s">
        <v>306</v>
      </c>
      <c r="L25" s="5" t="n">
        <v>2</v>
      </c>
      <c r="M25" s="5" t="n">
        <v>3</v>
      </c>
      <c r="N25" s="11" t="n">
        <f aca="false">L25*M25</f>
        <v>6</v>
      </c>
      <c r="O25" s="5" t="str">
        <f aca="false">IF(N25="","",IF(N25&gt;=9,"Critical",IF(N25&gt;=7,"High",IF(N25&gt;=4,"Medium","Low"))))</f>
        <v>Medium</v>
      </c>
      <c r="P25" s="5" t="s">
        <v>36</v>
      </c>
      <c r="Q25" s="5" t="n">
        <v>1</v>
      </c>
      <c r="R25" s="5" t="n">
        <v>2</v>
      </c>
      <c r="S25" s="11" t="n">
        <f aca="false">Q25*R25</f>
        <v>2</v>
      </c>
      <c r="T25" s="5" t="str">
        <f aca="false">IF(S25="","",IF(S25&gt;=9,"Critical",IF(S25&gt;=7,"High",IF(S25&gt;=4,"Medium","Low"))))</f>
        <v>Low</v>
      </c>
      <c r="U25" s="5" t="s">
        <v>121</v>
      </c>
      <c r="V25" s="10" t="n">
        <v>46326</v>
      </c>
      <c r="W25" s="11" t="n">
        <f aca="true">IF(V25="","",V25-TODAY())</f>
        <v>103</v>
      </c>
      <c r="X25" s="5" t="s">
        <v>132</v>
      </c>
      <c r="Y25" s="5" t="s">
        <v>307</v>
      </c>
      <c r="Z25" s="5" t="s">
        <v>308</v>
      </c>
      <c r="AA25" s="5" t="s">
        <v>38</v>
      </c>
      <c r="AB25" s="12" t="s">
        <v>38</v>
      </c>
      <c r="AC25" s="5" t="s">
        <v>39</v>
      </c>
      <c r="AD25" s="10" t="n">
        <v>46204</v>
      </c>
      <c r="AE25" s="5" t="s">
        <v>309</v>
      </c>
    </row>
    <row r="26" customFormat="false" ht="15" hidden="false" customHeight="true" outlineLevel="0" collapsed="false">
      <c r="A26" s="5" t="s">
        <v>310</v>
      </c>
      <c r="B26" s="10" t="n">
        <v>46204</v>
      </c>
      <c r="C26" s="5" t="s">
        <v>113</v>
      </c>
      <c r="D26" s="5" t="s">
        <v>121</v>
      </c>
      <c r="E26" s="5" t="s">
        <v>153</v>
      </c>
      <c r="F26" s="5" t="s">
        <v>51</v>
      </c>
      <c r="G26" s="5" t="s">
        <v>311</v>
      </c>
      <c r="H26" s="5" t="s">
        <v>251</v>
      </c>
      <c r="I26" s="5" t="s">
        <v>312</v>
      </c>
      <c r="J26" s="5" t="s">
        <v>313</v>
      </c>
      <c r="K26" s="5" t="s">
        <v>314</v>
      </c>
      <c r="L26" s="5" t="n">
        <v>2</v>
      </c>
      <c r="M26" s="5" t="n">
        <v>2</v>
      </c>
      <c r="N26" s="11" t="n">
        <f aca="false">L26*M26</f>
        <v>4</v>
      </c>
      <c r="O26" s="5" t="str">
        <f aca="false">IF(N26="","",IF(N26&gt;=9,"Critical",IF(N26&gt;=7,"High",IF(N26&gt;=4,"Medium","Low"))))</f>
        <v>Medium</v>
      </c>
      <c r="P26" s="5" t="s">
        <v>36</v>
      </c>
      <c r="Q26" s="5" t="n">
        <v>1</v>
      </c>
      <c r="R26" s="5" t="n">
        <v>1</v>
      </c>
      <c r="S26" s="11" t="n">
        <f aca="false">Q26*R26</f>
        <v>1</v>
      </c>
      <c r="T26" s="5" t="str">
        <f aca="false">IF(S26="","",IF(S26&gt;=9,"Critical",IF(S26&gt;=7,"High",IF(S26&gt;=4,"Medium","Low"))))</f>
        <v>Low</v>
      </c>
      <c r="U26" s="5" t="s">
        <v>121</v>
      </c>
      <c r="V26" s="10" t="n">
        <v>46356</v>
      </c>
      <c r="W26" s="11" t="n">
        <f aca="true">IF(V26="","",V26-TODAY())</f>
        <v>133</v>
      </c>
      <c r="X26" s="5" t="s">
        <v>255</v>
      </c>
      <c r="Y26" s="5" t="s">
        <v>315</v>
      </c>
      <c r="Z26" s="5" t="s">
        <v>316</v>
      </c>
      <c r="AA26" s="5" t="s">
        <v>38</v>
      </c>
      <c r="AB26" s="12" t="s">
        <v>38</v>
      </c>
      <c r="AC26" s="5" t="s">
        <v>39</v>
      </c>
      <c r="AD26" s="10" t="n">
        <v>46204</v>
      </c>
      <c r="AE26" s="5" t="s">
        <v>317</v>
      </c>
    </row>
    <row r="27" customFormat="false" ht="15" hidden="false" customHeight="true" outlineLevel="0" collapsed="false">
      <c r="A27" s="5"/>
      <c r="B27" s="13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11" t="n">
        <f aca="false">L27*M27</f>
        <v>0</v>
      </c>
      <c r="O27" s="5" t="str">
        <f aca="false">IF(N27="","",IF(N27&gt;=9,"Critical",IF(N27&gt;=7,"High",IF(N27&gt;=4,"Medium","Low"))))</f>
        <v>Low</v>
      </c>
      <c r="P27" s="5"/>
      <c r="Q27" s="5"/>
      <c r="R27" s="5"/>
      <c r="S27" s="11" t="n">
        <f aca="false">Q27*R27</f>
        <v>0</v>
      </c>
      <c r="T27" s="5" t="str">
        <f aca="false">IF(S27="","",IF(S27&gt;=9,"Critical",IF(S27&gt;=7,"High",IF(S27&gt;=4,"Medium","Low"))))</f>
        <v>Low</v>
      </c>
      <c r="U27" s="5"/>
      <c r="V27" s="13"/>
      <c r="W27" s="11" t="str">
        <f aca="true">IF(V27="","",V27-TODAY())</f>
        <v/>
      </c>
      <c r="X27" s="5"/>
      <c r="Y27" s="5"/>
      <c r="Z27" s="5"/>
      <c r="AA27" s="5"/>
      <c r="AB27" s="12"/>
      <c r="AC27" s="5"/>
      <c r="AD27" s="13"/>
      <c r="AE27" s="5"/>
    </row>
    <row r="28" customFormat="false" ht="15" hidden="false" customHeight="true" outlineLevel="0" collapsed="false">
      <c r="A28" s="5"/>
      <c r="B28" s="13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11" t="n">
        <f aca="false">L28*M28</f>
        <v>0</v>
      </c>
      <c r="O28" s="5" t="str">
        <f aca="false">IF(N28="","",IF(N28&gt;=9,"Critical",IF(N28&gt;=7,"High",IF(N28&gt;=4,"Medium","Low"))))</f>
        <v>Low</v>
      </c>
      <c r="P28" s="5"/>
      <c r="Q28" s="5"/>
      <c r="R28" s="5"/>
      <c r="S28" s="11" t="n">
        <f aca="false">Q28*R28</f>
        <v>0</v>
      </c>
      <c r="T28" s="5" t="str">
        <f aca="false">IF(S28="","",IF(S28&gt;=9,"Critical",IF(S28&gt;=7,"High",IF(S28&gt;=4,"Medium","Low"))))</f>
        <v>Low</v>
      </c>
      <c r="U28" s="5"/>
      <c r="V28" s="13"/>
      <c r="W28" s="11" t="str">
        <f aca="true">IF(V28="","",V28-TODAY())</f>
        <v/>
      </c>
      <c r="X28" s="5"/>
      <c r="Y28" s="5"/>
      <c r="Z28" s="5"/>
      <c r="AA28" s="5"/>
      <c r="AB28" s="12"/>
      <c r="AC28" s="5"/>
      <c r="AD28" s="13"/>
      <c r="AE28" s="5"/>
    </row>
    <row r="29" customFormat="false" ht="15" hidden="false" customHeight="true" outlineLevel="0" collapsed="false">
      <c r="A29" s="5"/>
      <c r="B29" s="13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11" t="n">
        <f aca="false">L29*M29</f>
        <v>0</v>
      </c>
      <c r="O29" s="5" t="str">
        <f aca="false">IF(N29="","",IF(N29&gt;=9,"Critical",IF(N29&gt;=7,"High",IF(N29&gt;=4,"Medium","Low"))))</f>
        <v>Low</v>
      </c>
      <c r="P29" s="5"/>
      <c r="Q29" s="5"/>
      <c r="R29" s="5"/>
      <c r="S29" s="11" t="n">
        <f aca="false">Q29*R29</f>
        <v>0</v>
      </c>
      <c r="T29" s="5" t="str">
        <f aca="false">IF(S29="","",IF(S29&gt;=9,"Critical",IF(S29&gt;=7,"High",IF(S29&gt;=4,"Medium","Low"))))</f>
        <v>Low</v>
      </c>
      <c r="U29" s="5"/>
      <c r="V29" s="13"/>
      <c r="W29" s="11" t="str">
        <f aca="true">IF(V29="","",V29-TODAY())</f>
        <v/>
      </c>
      <c r="X29" s="5"/>
      <c r="Y29" s="5"/>
      <c r="Z29" s="5"/>
      <c r="AA29" s="5"/>
      <c r="AB29" s="12"/>
      <c r="AC29" s="5"/>
      <c r="AD29" s="13"/>
      <c r="AE29" s="5"/>
    </row>
    <row r="30" customFormat="false" ht="15" hidden="false" customHeight="true" outlineLevel="0" collapsed="false">
      <c r="A30" s="5"/>
      <c r="B30" s="13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11" t="n">
        <f aca="false">L30*M30</f>
        <v>0</v>
      </c>
      <c r="O30" s="5" t="str">
        <f aca="false">IF(N30="","",IF(N30&gt;=9,"Critical",IF(N30&gt;=7,"High",IF(N30&gt;=4,"Medium","Low"))))</f>
        <v>Low</v>
      </c>
      <c r="P30" s="5"/>
      <c r="Q30" s="5"/>
      <c r="R30" s="5"/>
      <c r="S30" s="11" t="n">
        <f aca="false">Q30*R30</f>
        <v>0</v>
      </c>
      <c r="T30" s="5" t="str">
        <f aca="false">IF(S30="","",IF(S30&gt;=9,"Critical",IF(S30&gt;=7,"High",IF(S30&gt;=4,"Medium","Low"))))</f>
        <v>Low</v>
      </c>
      <c r="U30" s="5"/>
      <c r="V30" s="13"/>
      <c r="W30" s="11" t="str">
        <f aca="true">IF(V30="","",V30-TODAY())</f>
        <v/>
      </c>
      <c r="X30" s="5"/>
      <c r="Y30" s="5"/>
      <c r="Z30" s="5"/>
      <c r="AA30" s="5"/>
      <c r="AB30" s="12"/>
      <c r="AC30" s="5"/>
      <c r="AD30" s="13"/>
      <c r="AE30" s="5"/>
    </row>
    <row r="31" customFormat="false" ht="15" hidden="false" customHeight="true" outlineLevel="0" collapsed="false">
      <c r="A31" s="5"/>
      <c r="B31" s="13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11" t="n">
        <f aca="false">L31*M31</f>
        <v>0</v>
      </c>
      <c r="O31" s="5" t="str">
        <f aca="false">IF(N31="","",IF(N31&gt;=9,"Critical",IF(N31&gt;=7,"High",IF(N31&gt;=4,"Medium","Low"))))</f>
        <v>Low</v>
      </c>
      <c r="P31" s="5"/>
      <c r="Q31" s="5"/>
      <c r="R31" s="5"/>
      <c r="S31" s="11" t="n">
        <f aca="false">Q31*R31</f>
        <v>0</v>
      </c>
      <c r="T31" s="5" t="str">
        <f aca="false">IF(S31="","",IF(S31&gt;=9,"Critical",IF(S31&gt;=7,"High",IF(S31&gt;=4,"Medium","Low"))))</f>
        <v>Low</v>
      </c>
      <c r="U31" s="5"/>
      <c r="V31" s="13"/>
      <c r="W31" s="11" t="str">
        <f aca="true">IF(V31="","",V31-TODAY())</f>
        <v/>
      </c>
      <c r="X31" s="5"/>
      <c r="Y31" s="5"/>
      <c r="Z31" s="5"/>
      <c r="AA31" s="5"/>
      <c r="AB31" s="12"/>
      <c r="AC31" s="5"/>
      <c r="AD31" s="13"/>
      <c r="AE31" s="5"/>
    </row>
    <row r="32" customFormat="false" ht="15" hidden="false" customHeight="true" outlineLevel="0" collapsed="false">
      <c r="A32" s="5"/>
      <c r="B32" s="13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11" t="n">
        <f aca="false">L32*M32</f>
        <v>0</v>
      </c>
      <c r="O32" s="5" t="str">
        <f aca="false">IF(N32="","",IF(N32&gt;=9,"Critical",IF(N32&gt;=7,"High",IF(N32&gt;=4,"Medium","Low"))))</f>
        <v>Low</v>
      </c>
      <c r="P32" s="5"/>
      <c r="Q32" s="5"/>
      <c r="R32" s="5"/>
      <c r="S32" s="11" t="n">
        <f aca="false">Q32*R32</f>
        <v>0</v>
      </c>
      <c r="T32" s="5" t="str">
        <f aca="false">IF(S32="","",IF(S32&gt;=9,"Critical",IF(S32&gt;=7,"High",IF(S32&gt;=4,"Medium","Low"))))</f>
        <v>Low</v>
      </c>
      <c r="U32" s="5"/>
      <c r="V32" s="13"/>
      <c r="W32" s="11" t="str">
        <f aca="true">IF(V32="","",V32-TODAY())</f>
        <v/>
      </c>
      <c r="X32" s="5"/>
      <c r="Y32" s="5"/>
      <c r="Z32" s="5"/>
      <c r="AA32" s="5"/>
      <c r="AB32" s="12"/>
      <c r="AC32" s="5"/>
      <c r="AD32" s="13"/>
      <c r="AE32" s="5"/>
    </row>
    <row r="33" customFormat="false" ht="15" hidden="false" customHeight="true" outlineLevel="0" collapsed="false">
      <c r="A33" s="5"/>
      <c r="B33" s="13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11" t="n">
        <f aca="false">L33*M33</f>
        <v>0</v>
      </c>
      <c r="O33" s="5" t="str">
        <f aca="false">IF(N33="","",IF(N33&gt;=9,"Critical",IF(N33&gt;=7,"High",IF(N33&gt;=4,"Medium","Low"))))</f>
        <v>Low</v>
      </c>
      <c r="P33" s="5"/>
      <c r="Q33" s="5"/>
      <c r="R33" s="5"/>
      <c r="S33" s="11" t="n">
        <f aca="false">Q33*R33</f>
        <v>0</v>
      </c>
      <c r="T33" s="5" t="str">
        <f aca="false">IF(S33="","",IF(S33&gt;=9,"Critical",IF(S33&gt;=7,"High",IF(S33&gt;=4,"Medium","Low"))))</f>
        <v>Low</v>
      </c>
      <c r="U33" s="5"/>
      <c r="V33" s="13"/>
      <c r="W33" s="11" t="str">
        <f aca="true">IF(V33="","",V33-TODAY())</f>
        <v/>
      </c>
      <c r="X33" s="5"/>
      <c r="Y33" s="5"/>
      <c r="Z33" s="5"/>
      <c r="AA33" s="5"/>
      <c r="AB33" s="12"/>
      <c r="AC33" s="5"/>
      <c r="AD33" s="13"/>
      <c r="AE33" s="5"/>
    </row>
    <row r="34" customFormat="false" ht="15" hidden="false" customHeight="true" outlineLevel="0" collapsed="false">
      <c r="A34" s="5"/>
      <c r="B34" s="13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11" t="n">
        <f aca="false">L34*M34</f>
        <v>0</v>
      </c>
      <c r="O34" s="5" t="str">
        <f aca="false">IF(N34="","",IF(N34&gt;=9,"Critical",IF(N34&gt;=7,"High",IF(N34&gt;=4,"Medium","Low"))))</f>
        <v>Low</v>
      </c>
      <c r="P34" s="5"/>
      <c r="Q34" s="5"/>
      <c r="R34" s="5"/>
      <c r="S34" s="11" t="n">
        <f aca="false">Q34*R34</f>
        <v>0</v>
      </c>
      <c r="T34" s="5" t="str">
        <f aca="false">IF(S34="","",IF(S34&gt;=9,"Critical",IF(S34&gt;=7,"High",IF(S34&gt;=4,"Medium","Low"))))</f>
        <v>Low</v>
      </c>
      <c r="U34" s="5"/>
      <c r="V34" s="13"/>
      <c r="W34" s="11" t="str">
        <f aca="true">IF(V34="","",V34-TODAY())</f>
        <v/>
      </c>
      <c r="X34" s="5"/>
      <c r="Y34" s="5"/>
      <c r="Z34" s="5"/>
      <c r="AA34" s="5"/>
      <c r="AB34" s="12"/>
      <c r="AC34" s="5"/>
      <c r="AD34" s="13"/>
      <c r="AE34" s="5"/>
    </row>
    <row r="35" customFormat="false" ht="15" hidden="false" customHeight="true" outlineLevel="0" collapsed="false">
      <c r="A35" s="5"/>
      <c r="B35" s="1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11" t="n">
        <f aca="false">L35*M35</f>
        <v>0</v>
      </c>
      <c r="O35" s="5" t="str">
        <f aca="false">IF(N35="","",IF(N35&gt;=9,"Critical",IF(N35&gt;=7,"High",IF(N35&gt;=4,"Medium","Low"))))</f>
        <v>Low</v>
      </c>
      <c r="P35" s="5"/>
      <c r="Q35" s="5"/>
      <c r="R35" s="5"/>
      <c r="S35" s="11" t="n">
        <f aca="false">Q35*R35</f>
        <v>0</v>
      </c>
      <c r="T35" s="5" t="str">
        <f aca="false">IF(S35="","",IF(S35&gt;=9,"Critical",IF(S35&gt;=7,"High",IF(S35&gt;=4,"Medium","Low"))))</f>
        <v>Low</v>
      </c>
      <c r="U35" s="5"/>
      <c r="V35" s="13"/>
      <c r="W35" s="11" t="str">
        <f aca="true">IF(V35="","",V35-TODAY())</f>
        <v/>
      </c>
      <c r="X35" s="5"/>
      <c r="Y35" s="5"/>
      <c r="Z35" s="5"/>
      <c r="AA35" s="5"/>
      <c r="AB35" s="12"/>
      <c r="AC35" s="5"/>
      <c r="AD35" s="13"/>
      <c r="AE35" s="5"/>
    </row>
    <row r="36" customFormat="false" ht="15" hidden="false" customHeight="true" outlineLevel="0" collapsed="false">
      <c r="A36" s="5"/>
      <c r="B36" s="13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11" t="n">
        <f aca="false">L36*M36</f>
        <v>0</v>
      </c>
      <c r="O36" s="5" t="str">
        <f aca="false">IF(N36="","",IF(N36&gt;=9,"Critical",IF(N36&gt;=7,"High",IF(N36&gt;=4,"Medium","Low"))))</f>
        <v>Low</v>
      </c>
      <c r="P36" s="5"/>
      <c r="Q36" s="5"/>
      <c r="R36" s="5"/>
      <c r="S36" s="11" t="n">
        <f aca="false">Q36*R36</f>
        <v>0</v>
      </c>
      <c r="T36" s="5" t="str">
        <f aca="false">IF(S36="","",IF(S36&gt;=9,"Critical",IF(S36&gt;=7,"High",IF(S36&gt;=4,"Medium","Low"))))</f>
        <v>Low</v>
      </c>
      <c r="U36" s="5"/>
      <c r="V36" s="13"/>
      <c r="W36" s="11" t="str">
        <f aca="true">IF(V36="","",V36-TODAY())</f>
        <v/>
      </c>
      <c r="X36" s="5"/>
      <c r="Y36" s="5"/>
      <c r="Z36" s="5"/>
      <c r="AA36" s="5"/>
      <c r="AB36" s="12"/>
      <c r="AC36" s="5"/>
      <c r="AD36" s="13"/>
      <c r="AE36" s="5"/>
    </row>
    <row r="37" customFormat="false" ht="15" hidden="false" customHeight="true" outlineLevel="0" collapsed="false">
      <c r="A37" s="5"/>
      <c r="B37" s="13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11" t="n">
        <f aca="false">L37*M37</f>
        <v>0</v>
      </c>
      <c r="O37" s="5" t="str">
        <f aca="false">IF(N37="","",IF(N37&gt;=9,"Critical",IF(N37&gt;=7,"High",IF(N37&gt;=4,"Medium","Low"))))</f>
        <v>Low</v>
      </c>
      <c r="P37" s="5"/>
      <c r="Q37" s="5"/>
      <c r="R37" s="5"/>
      <c r="S37" s="11" t="n">
        <f aca="false">Q37*R37</f>
        <v>0</v>
      </c>
      <c r="T37" s="5" t="str">
        <f aca="false">IF(S37="","",IF(S37&gt;=9,"Critical",IF(S37&gt;=7,"High",IF(S37&gt;=4,"Medium","Low"))))</f>
        <v>Low</v>
      </c>
      <c r="U37" s="5"/>
      <c r="V37" s="13"/>
      <c r="W37" s="11" t="str">
        <f aca="true">IF(V37="","",V37-TODAY())</f>
        <v/>
      </c>
      <c r="X37" s="5"/>
      <c r="Y37" s="5"/>
      <c r="Z37" s="5"/>
      <c r="AA37" s="5"/>
      <c r="AB37" s="12"/>
      <c r="AC37" s="5"/>
      <c r="AD37" s="13"/>
      <c r="AE37" s="5"/>
    </row>
    <row r="38" customFormat="false" ht="15" hidden="false" customHeight="true" outlineLevel="0" collapsed="false">
      <c r="A38" s="5"/>
      <c r="B38" s="13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11" t="n">
        <f aca="false">L38*M38</f>
        <v>0</v>
      </c>
      <c r="O38" s="5" t="str">
        <f aca="false">IF(N38="","",IF(N38&gt;=9,"Critical",IF(N38&gt;=7,"High",IF(N38&gt;=4,"Medium","Low"))))</f>
        <v>Low</v>
      </c>
      <c r="P38" s="5"/>
      <c r="Q38" s="5"/>
      <c r="R38" s="5"/>
      <c r="S38" s="11" t="n">
        <f aca="false">Q38*R38</f>
        <v>0</v>
      </c>
      <c r="T38" s="5" t="str">
        <f aca="false">IF(S38="","",IF(S38&gt;=9,"Critical",IF(S38&gt;=7,"High",IF(S38&gt;=4,"Medium","Low"))))</f>
        <v>Low</v>
      </c>
      <c r="U38" s="5"/>
      <c r="V38" s="13"/>
      <c r="W38" s="11" t="str">
        <f aca="true">IF(V38="","",V38-TODAY())</f>
        <v/>
      </c>
      <c r="X38" s="5"/>
      <c r="Y38" s="5"/>
      <c r="Z38" s="5"/>
      <c r="AA38" s="5"/>
      <c r="AB38" s="12"/>
      <c r="AC38" s="5"/>
      <c r="AD38" s="13"/>
      <c r="AE38" s="5"/>
    </row>
    <row r="39" customFormat="false" ht="15" hidden="false" customHeight="true" outlineLevel="0" collapsed="false">
      <c r="A39" s="5"/>
      <c r="B39" s="1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11" t="n">
        <f aca="false">L39*M39</f>
        <v>0</v>
      </c>
      <c r="O39" s="5" t="str">
        <f aca="false">IF(N39="","",IF(N39&gt;=9,"Critical",IF(N39&gt;=7,"High",IF(N39&gt;=4,"Medium","Low"))))</f>
        <v>Low</v>
      </c>
      <c r="P39" s="5"/>
      <c r="Q39" s="5"/>
      <c r="R39" s="5"/>
      <c r="S39" s="11" t="n">
        <f aca="false">Q39*R39</f>
        <v>0</v>
      </c>
      <c r="T39" s="5" t="str">
        <f aca="false">IF(S39="","",IF(S39&gt;=9,"Critical",IF(S39&gt;=7,"High",IF(S39&gt;=4,"Medium","Low"))))</f>
        <v>Low</v>
      </c>
      <c r="U39" s="5"/>
      <c r="V39" s="13"/>
      <c r="W39" s="11" t="str">
        <f aca="true">IF(V39="","",V39-TODAY())</f>
        <v/>
      </c>
      <c r="X39" s="5"/>
      <c r="Y39" s="5"/>
      <c r="Z39" s="5"/>
      <c r="AA39" s="5"/>
      <c r="AB39" s="12"/>
      <c r="AC39" s="5"/>
      <c r="AD39" s="13"/>
      <c r="AE39" s="5"/>
    </row>
    <row r="40" customFormat="false" ht="15" hidden="false" customHeight="true" outlineLevel="0" collapsed="false">
      <c r="A40" s="5"/>
      <c r="B40" s="13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11" t="n">
        <f aca="false">L40*M40</f>
        <v>0</v>
      </c>
      <c r="O40" s="5" t="str">
        <f aca="false">IF(N40="","",IF(N40&gt;=9,"Critical",IF(N40&gt;=7,"High",IF(N40&gt;=4,"Medium","Low"))))</f>
        <v>Low</v>
      </c>
      <c r="P40" s="5"/>
      <c r="Q40" s="5"/>
      <c r="R40" s="5"/>
      <c r="S40" s="11" t="n">
        <f aca="false">Q40*R40</f>
        <v>0</v>
      </c>
      <c r="T40" s="5" t="str">
        <f aca="false">IF(S40="","",IF(S40&gt;=9,"Critical",IF(S40&gt;=7,"High",IF(S40&gt;=4,"Medium","Low"))))</f>
        <v>Low</v>
      </c>
      <c r="U40" s="5"/>
      <c r="V40" s="13"/>
      <c r="W40" s="11" t="str">
        <f aca="true">IF(V40="","",V40-TODAY())</f>
        <v/>
      </c>
      <c r="X40" s="5"/>
      <c r="Y40" s="5"/>
      <c r="Z40" s="5"/>
      <c r="AA40" s="5"/>
      <c r="AB40" s="12"/>
      <c r="AC40" s="5"/>
      <c r="AD40" s="13"/>
      <c r="AE40" s="5"/>
    </row>
    <row r="41" customFormat="false" ht="15" hidden="false" customHeight="true" outlineLevel="0" collapsed="false">
      <c r="A41" s="5"/>
      <c r="B41" s="13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11" t="n">
        <f aca="false">L41*M41</f>
        <v>0</v>
      </c>
      <c r="O41" s="5" t="str">
        <f aca="false">IF(N41="","",IF(N41&gt;=9,"Critical",IF(N41&gt;=7,"High",IF(N41&gt;=4,"Medium","Low"))))</f>
        <v>Low</v>
      </c>
      <c r="P41" s="5"/>
      <c r="Q41" s="5"/>
      <c r="R41" s="5"/>
      <c r="S41" s="11" t="n">
        <f aca="false">Q41*R41</f>
        <v>0</v>
      </c>
      <c r="T41" s="5" t="str">
        <f aca="false">IF(S41="","",IF(S41&gt;=9,"Critical",IF(S41&gt;=7,"High",IF(S41&gt;=4,"Medium","Low"))))</f>
        <v>Low</v>
      </c>
      <c r="U41" s="5"/>
      <c r="V41" s="13"/>
      <c r="W41" s="11" t="str">
        <f aca="true">IF(V41="","",V41-TODAY())</f>
        <v/>
      </c>
      <c r="X41" s="5"/>
      <c r="Y41" s="5"/>
      <c r="Z41" s="5"/>
      <c r="AA41" s="5"/>
      <c r="AB41" s="12"/>
      <c r="AC41" s="5"/>
      <c r="AD41" s="13"/>
      <c r="AE41" s="5"/>
    </row>
    <row r="42" customFormat="false" ht="15" hidden="false" customHeight="true" outlineLevel="0" collapsed="false">
      <c r="A42" s="5"/>
      <c r="B42" s="13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11" t="n">
        <f aca="false">L42*M42</f>
        <v>0</v>
      </c>
      <c r="O42" s="5" t="str">
        <f aca="false">IF(N42="","",IF(N42&gt;=9,"Critical",IF(N42&gt;=7,"High",IF(N42&gt;=4,"Medium","Low"))))</f>
        <v>Low</v>
      </c>
      <c r="P42" s="5"/>
      <c r="Q42" s="5"/>
      <c r="R42" s="5"/>
      <c r="S42" s="11" t="n">
        <f aca="false">Q42*R42</f>
        <v>0</v>
      </c>
      <c r="T42" s="5" t="str">
        <f aca="false">IF(S42="","",IF(S42&gt;=9,"Critical",IF(S42&gt;=7,"High",IF(S42&gt;=4,"Medium","Low"))))</f>
        <v>Low</v>
      </c>
      <c r="U42" s="5"/>
      <c r="V42" s="13"/>
      <c r="W42" s="11" t="str">
        <f aca="true">IF(V42="","",V42-TODAY())</f>
        <v/>
      </c>
      <c r="X42" s="5"/>
      <c r="Y42" s="5"/>
      <c r="Z42" s="5"/>
      <c r="AA42" s="5"/>
      <c r="AB42" s="12"/>
      <c r="AC42" s="5"/>
      <c r="AD42" s="13"/>
      <c r="AE42" s="5"/>
    </row>
    <row r="43" customFormat="false" ht="15" hidden="false" customHeight="true" outlineLevel="0" collapsed="false">
      <c r="A43" s="5"/>
      <c r="B43" s="13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11" t="n">
        <f aca="false">L43*M43</f>
        <v>0</v>
      </c>
      <c r="O43" s="5" t="str">
        <f aca="false">IF(N43="","",IF(N43&gt;=9,"Critical",IF(N43&gt;=7,"High",IF(N43&gt;=4,"Medium","Low"))))</f>
        <v>Low</v>
      </c>
      <c r="P43" s="5"/>
      <c r="Q43" s="5"/>
      <c r="R43" s="5"/>
      <c r="S43" s="11" t="n">
        <f aca="false">Q43*R43</f>
        <v>0</v>
      </c>
      <c r="T43" s="5" t="str">
        <f aca="false">IF(S43="","",IF(S43&gt;=9,"Critical",IF(S43&gt;=7,"High",IF(S43&gt;=4,"Medium","Low"))))</f>
        <v>Low</v>
      </c>
      <c r="U43" s="5"/>
      <c r="V43" s="13"/>
      <c r="W43" s="11" t="str">
        <f aca="true">IF(V43="","",V43-TODAY())</f>
        <v/>
      </c>
      <c r="X43" s="5"/>
      <c r="Y43" s="5"/>
      <c r="Z43" s="5"/>
      <c r="AA43" s="5"/>
      <c r="AB43" s="12"/>
      <c r="AC43" s="5"/>
      <c r="AD43" s="13"/>
      <c r="AE43" s="5"/>
    </row>
    <row r="44" customFormat="false" ht="15" hidden="false" customHeight="true" outlineLevel="0" collapsed="false">
      <c r="A44" s="5"/>
      <c r="B44" s="1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11" t="n">
        <f aca="false">L44*M44</f>
        <v>0</v>
      </c>
      <c r="O44" s="5" t="str">
        <f aca="false">IF(N44="","",IF(N44&gt;=9,"Critical",IF(N44&gt;=7,"High",IF(N44&gt;=4,"Medium","Low"))))</f>
        <v>Low</v>
      </c>
      <c r="P44" s="5"/>
      <c r="Q44" s="5"/>
      <c r="R44" s="5"/>
      <c r="S44" s="11" t="n">
        <f aca="false">Q44*R44</f>
        <v>0</v>
      </c>
      <c r="T44" s="5" t="str">
        <f aca="false">IF(S44="","",IF(S44&gt;=9,"Critical",IF(S44&gt;=7,"High",IF(S44&gt;=4,"Medium","Low"))))</f>
        <v>Low</v>
      </c>
      <c r="U44" s="5"/>
      <c r="V44" s="13"/>
      <c r="W44" s="11" t="str">
        <f aca="true">IF(V44="","",V44-TODAY())</f>
        <v/>
      </c>
      <c r="X44" s="5"/>
      <c r="Y44" s="5"/>
      <c r="Z44" s="5"/>
      <c r="AA44" s="5"/>
      <c r="AB44" s="12"/>
      <c r="AC44" s="5"/>
      <c r="AD44" s="13"/>
      <c r="AE44" s="5"/>
    </row>
    <row r="45" customFormat="false" ht="15" hidden="false" customHeight="true" outlineLevel="0" collapsed="false">
      <c r="A45" s="5"/>
      <c r="B45" s="13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11" t="n">
        <f aca="false">L45*M45</f>
        <v>0</v>
      </c>
      <c r="O45" s="5" t="str">
        <f aca="false">IF(N45="","",IF(N45&gt;=9,"Critical",IF(N45&gt;=7,"High",IF(N45&gt;=4,"Medium","Low"))))</f>
        <v>Low</v>
      </c>
      <c r="P45" s="5"/>
      <c r="Q45" s="5"/>
      <c r="R45" s="5"/>
      <c r="S45" s="11" t="n">
        <f aca="false">Q45*R45</f>
        <v>0</v>
      </c>
      <c r="T45" s="5" t="str">
        <f aca="false">IF(S45="","",IF(S45&gt;=9,"Critical",IF(S45&gt;=7,"High",IF(S45&gt;=4,"Medium","Low"))))</f>
        <v>Low</v>
      </c>
      <c r="U45" s="5"/>
      <c r="V45" s="13"/>
      <c r="W45" s="11" t="str">
        <f aca="true">IF(V45="","",V45-TODAY())</f>
        <v/>
      </c>
      <c r="X45" s="5"/>
      <c r="Y45" s="5"/>
      <c r="Z45" s="5"/>
      <c r="AA45" s="5"/>
      <c r="AB45" s="12"/>
      <c r="AC45" s="5"/>
      <c r="AD45" s="13"/>
      <c r="AE45" s="5"/>
    </row>
    <row r="46" customFormat="false" ht="15" hidden="false" customHeight="true" outlineLevel="0" collapsed="false">
      <c r="A46" s="5"/>
      <c r="B46" s="13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11" t="n">
        <f aca="false">L46*M46</f>
        <v>0</v>
      </c>
      <c r="O46" s="5" t="str">
        <f aca="false">IF(N46="","",IF(N46&gt;=9,"Critical",IF(N46&gt;=7,"High",IF(N46&gt;=4,"Medium","Low"))))</f>
        <v>Low</v>
      </c>
      <c r="P46" s="5"/>
      <c r="Q46" s="5"/>
      <c r="R46" s="5"/>
      <c r="S46" s="11" t="n">
        <f aca="false">Q46*R46</f>
        <v>0</v>
      </c>
      <c r="T46" s="5" t="str">
        <f aca="false">IF(S46="","",IF(S46&gt;=9,"Critical",IF(S46&gt;=7,"High",IF(S46&gt;=4,"Medium","Low"))))</f>
        <v>Low</v>
      </c>
      <c r="U46" s="5"/>
      <c r="V46" s="13"/>
      <c r="W46" s="11" t="str">
        <f aca="true">IF(V46="","",V46-TODAY())</f>
        <v/>
      </c>
      <c r="X46" s="5"/>
      <c r="Y46" s="5"/>
      <c r="Z46" s="5"/>
      <c r="AA46" s="5"/>
      <c r="AB46" s="12"/>
      <c r="AC46" s="5"/>
      <c r="AD46" s="13"/>
      <c r="AE46" s="5"/>
    </row>
    <row r="47" customFormat="false" ht="15" hidden="false" customHeight="true" outlineLevel="0" collapsed="false">
      <c r="A47" s="5"/>
      <c r="B47" s="13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11" t="n">
        <f aca="false">L47*M47</f>
        <v>0</v>
      </c>
      <c r="O47" s="5" t="str">
        <f aca="false">IF(N47="","",IF(N47&gt;=9,"Critical",IF(N47&gt;=7,"High",IF(N47&gt;=4,"Medium","Low"))))</f>
        <v>Low</v>
      </c>
      <c r="P47" s="5"/>
      <c r="Q47" s="5"/>
      <c r="R47" s="5"/>
      <c r="S47" s="11" t="n">
        <f aca="false">Q47*R47</f>
        <v>0</v>
      </c>
      <c r="T47" s="5" t="str">
        <f aca="false">IF(S47="","",IF(S47&gt;=9,"Critical",IF(S47&gt;=7,"High",IF(S47&gt;=4,"Medium","Low"))))</f>
        <v>Low</v>
      </c>
      <c r="U47" s="5"/>
      <c r="V47" s="13"/>
      <c r="W47" s="11" t="str">
        <f aca="true">IF(V47="","",V47-TODAY())</f>
        <v/>
      </c>
      <c r="X47" s="5"/>
      <c r="Y47" s="5"/>
      <c r="Z47" s="5"/>
      <c r="AA47" s="5"/>
      <c r="AB47" s="12"/>
      <c r="AC47" s="5"/>
      <c r="AD47" s="13"/>
      <c r="AE47" s="5"/>
    </row>
    <row r="48" customFormat="false" ht="15" hidden="false" customHeight="true" outlineLevel="0" collapsed="false">
      <c r="A48" s="5"/>
      <c r="B48" s="13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11" t="n">
        <f aca="false">L48*M48</f>
        <v>0</v>
      </c>
      <c r="O48" s="5" t="str">
        <f aca="false">IF(N48="","",IF(N48&gt;=9,"Critical",IF(N48&gt;=7,"High",IF(N48&gt;=4,"Medium","Low"))))</f>
        <v>Low</v>
      </c>
      <c r="P48" s="5"/>
      <c r="Q48" s="5"/>
      <c r="R48" s="5"/>
      <c r="S48" s="11" t="n">
        <f aca="false">Q48*R48</f>
        <v>0</v>
      </c>
      <c r="T48" s="5" t="str">
        <f aca="false">IF(S48="","",IF(S48&gt;=9,"Critical",IF(S48&gt;=7,"High",IF(S48&gt;=4,"Medium","Low"))))</f>
        <v>Low</v>
      </c>
      <c r="U48" s="5"/>
      <c r="V48" s="13"/>
      <c r="W48" s="11" t="str">
        <f aca="true">IF(V48="","",V48-TODAY())</f>
        <v/>
      </c>
      <c r="X48" s="5"/>
      <c r="Y48" s="5"/>
      <c r="Z48" s="5"/>
      <c r="AA48" s="5"/>
      <c r="AB48" s="12"/>
      <c r="AC48" s="5"/>
      <c r="AD48" s="13"/>
      <c r="AE48" s="5"/>
    </row>
    <row r="49" customFormat="false" ht="15" hidden="false" customHeight="true" outlineLevel="0" collapsed="false">
      <c r="A49" s="5"/>
      <c r="B49" s="13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11" t="n">
        <f aca="false">L49*M49</f>
        <v>0</v>
      </c>
      <c r="O49" s="5" t="str">
        <f aca="false">IF(N49="","",IF(N49&gt;=9,"Critical",IF(N49&gt;=7,"High",IF(N49&gt;=4,"Medium","Low"))))</f>
        <v>Low</v>
      </c>
      <c r="P49" s="5"/>
      <c r="Q49" s="5"/>
      <c r="R49" s="5"/>
      <c r="S49" s="11" t="n">
        <f aca="false">Q49*R49</f>
        <v>0</v>
      </c>
      <c r="T49" s="5" t="str">
        <f aca="false">IF(S49="","",IF(S49&gt;=9,"Critical",IF(S49&gt;=7,"High",IF(S49&gt;=4,"Medium","Low"))))</f>
        <v>Low</v>
      </c>
      <c r="U49" s="5"/>
      <c r="V49" s="13"/>
      <c r="W49" s="11" t="str">
        <f aca="true">IF(V49="","",V49-TODAY())</f>
        <v/>
      </c>
      <c r="X49" s="5"/>
      <c r="Y49" s="5"/>
      <c r="Z49" s="5"/>
      <c r="AA49" s="5"/>
      <c r="AB49" s="12"/>
      <c r="AC49" s="5"/>
      <c r="AD49" s="13"/>
      <c r="AE49" s="5"/>
    </row>
    <row r="50" customFormat="false" ht="15" hidden="false" customHeight="true" outlineLevel="0" collapsed="false">
      <c r="A50" s="5"/>
      <c r="B50" s="13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11" t="n">
        <f aca="false">L50*M50</f>
        <v>0</v>
      </c>
      <c r="O50" s="5" t="str">
        <f aca="false">IF(N50="","",IF(N50&gt;=9,"Critical",IF(N50&gt;=7,"High",IF(N50&gt;=4,"Medium","Low"))))</f>
        <v>Low</v>
      </c>
      <c r="P50" s="5"/>
      <c r="Q50" s="5"/>
      <c r="R50" s="5"/>
      <c r="S50" s="11" t="n">
        <f aca="false">Q50*R50</f>
        <v>0</v>
      </c>
      <c r="T50" s="5" t="str">
        <f aca="false">IF(S50="","",IF(S50&gt;=9,"Critical",IF(S50&gt;=7,"High",IF(S50&gt;=4,"Medium","Low"))))</f>
        <v>Low</v>
      </c>
      <c r="U50" s="5"/>
      <c r="V50" s="13"/>
      <c r="W50" s="11" t="str">
        <f aca="true">IF(V50="","",V50-TODAY())</f>
        <v/>
      </c>
      <c r="X50" s="5"/>
      <c r="Y50" s="5"/>
      <c r="Z50" s="5"/>
      <c r="AA50" s="5"/>
      <c r="AB50" s="12"/>
      <c r="AC50" s="5"/>
      <c r="AD50" s="13"/>
      <c r="AE50" s="5"/>
    </row>
    <row r="51" customFormat="false" ht="15" hidden="false" customHeight="true" outlineLevel="0" collapsed="false">
      <c r="A51" s="5"/>
      <c r="B51" s="13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11" t="n">
        <f aca="false">L51*M51</f>
        <v>0</v>
      </c>
      <c r="O51" s="5" t="str">
        <f aca="false">IF(N51="","",IF(N51&gt;=9,"Critical",IF(N51&gt;=7,"High",IF(N51&gt;=4,"Medium","Low"))))</f>
        <v>Low</v>
      </c>
      <c r="P51" s="5"/>
      <c r="Q51" s="5"/>
      <c r="R51" s="5"/>
      <c r="S51" s="11" t="n">
        <f aca="false">Q51*R51</f>
        <v>0</v>
      </c>
      <c r="T51" s="5" t="str">
        <f aca="false">IF(S51="","",IF(S51&gt;=9,"Critical",IF(S51&gt;=7,"High",IF(S51&gt;=4,"Medium","Low"))))</f>
        <v>Low</v>
      </c>
      <c r="U51" s="5"/>
      <c r="V51" s="13"/>
      <c r="W51" s="11" t="str">
        <f aca="true">IF(V51="","",V51-TODAY())</f>
        <v/>
      </c>
      <c r="X51" s="5"/>
      <c r="Y51" s="5"/>
      <c r="Z51" s="5"/>
      <c r="AA51" s="5"/>
      <c r="AB51" s="12"/>
      <c r="AC51" s="5"/>
      <c r="AD51" s="13"/>
      <c r="AE51" s="5"/>
    </row>
    <row r="52" customFormat="false" ht="15" hidden="false" customHeight="true" outlineLevel="0" collapsed="false">
      <c r="A52" s="5"/>
      <c r="B52" s="13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11" t="n">
        <f aca="false">L52*M52</f>
        <v>0</v>
      </c>
      <c r="O52" s="5" t="str">
        <f aca="false">IF(N52="","",IF(N52&gt;=9,"Critical",IF(N52&gt;=7,"High",IF(N52&gt;=4,"Medium","Low"))))</f>
        <v>Low</v>
      </c>
      <c r="P52" s="5"/>
      <c r="Q52" s="5"/>
      <c r="R52" s="5"/>
      <c r="S52" s="11" t="n">
        <f aca="false">Q52*R52</f>
        <v>0</v>
      </c>
      <c r="T52" s="5" t="str">
        <f aca="false">IF(S52="","",IF(S52&gt;=9,"Critical",IF(S52&gt;=7,"High",IF(S52&gt;=4,"Medium","Low"))))</f>
        <v>Low</v>
      </c>
      <c r="U52" s="5"/>
      <c r="V52" s="13"/>
      <c r="W52" s="11" t="str">
        <f aca="true">IF(V52="","",V52-TODAY())</f>
        <v/>
      </c>
      <c r="X52" s="5"/>
      <c r="Y52" s="5"/>
      <c r="Z52" s="5"/>
      <c r="AA52" s="5"/>
      <c r="AB52" s="12"/>
      <c r="AC52" s="5"/>
      <c r="AD52" s="13"/>
      <c r="AE52" s="5"/>
    </row>
    <row r="53" customFormat="false" ht="15" hidden="false" customHeight="true" outlineLevel="0" collapsed="false">
      <c r="A53" s="5"/>
      <c r="B53" s="13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11" t="n">
        <f aca="false">L53*M53</f>
        <v>0</v>
      </c>
      <c r="O53" s="5" t="str">
        <f aca="false">IF(N53="","",IF(N53&gt;=9,"Critical",IF(N53&gt;=7,"High",IF(N53&gt;=4,"Medium","Low"))))</f>
        <v>Low</v>
      </c>
      <c r="P53" s="5"/>
      <c r="Q53" s="5"/>
      <c r="R53" s="5"/>
      <c r="S53" s="11" t="n">
        <f aca="false">Q53*R53</f>
        <v>0</v>
      </c>
      <c r="T53" s="5" t="str">
        <f aca="false">IF(S53="","",IF(S53&gt;=9,"Critical",IF(S53&gt;=7,"High",IF(S53&gt;=4,"Medium","Low"))))</f>
        <v>Low</v>
      </c>
      <c r="U53" s="5"/>
      <c r="V53" s="13"/>
      <c r="W53" s="11" t="str">
        <f aca="true">IF(V53="","",V53-TODAY())</f>
        <v/>
      </c>
      <c r="X53" s="5"/>
      <c r="Y53" s="5"/>
      <c r="Z53" s="5"/>
      <c r="AA53" s="5"/>
      <c r="AB53" s="12"/>
      <c r="AC53" s="5"/>
      <c r="AD53" s="13"/>
      <c r="AE53" s="5"/>
    </row>
    <row r="54" customFormat="false" ht="15" hidden="false" customHeight="true" outlineLevel="0" collapsed="false">
      <c r="A54" s="5"/>
      <c r="B54" s="13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11" t="n">
        <f aca="false">L54*M54</f>
        <v>0</v>
      </c>
      <c r="O54" s="5" t="str">
        <f aca="false">IF(N54="","",IF(N54&gt;=9,"Critical",IF(N54&gt;=7,"High",IF(N54&gt;=4,"Medium","Low"))))</f>
        <v>Low</v>
      </c>
      <c r="P54" s="5"/>
      <c r="Q54" s="5"/>
      <c r="R54" s="5"/>
      <c r="S54" s="11" t="n">
        <f aca="false">Q54*R54</f>
        <v>0</v>
      </c>
      <c r="T54" s="5" t="str">
        <f aca="false">IF(S54="","",IF(S54&gt;=9,"Critical",IF(S54&gt;=7,"High",IF(S54&gt;=4,"Medium","Low"))))</f>
        <v>Low</v>
      </c>
      <c r="U54" s="5"/>
      <c r="V54" s="13"/>
      <c r="W54" s="11" t="str">
        <f aca="true">IF(V54="","",V54-TODAY())</f>
        <v/>
      </c>
      <c r="X54" s="5"/>
      <c r="Y54" s="5"/>
      <c r="Z54" s="5"/>
      <c r="AA54" s="5"/>
      <c r="AB54" s="12"/>
      <c r="AC54" s="5"/>
      <c r="AD54" s="13"/>
      <c r="AE54" s="5"/>
    </row>
    <row r="55" customFormat="false" ht="15" hidden="false" customHeight="true" outlineLevel="0" collapsed="false">
      <c r="A55" s="5"/>
      <c r="B55" s="13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11" t="n">
        <f aca="false">L55*M55</f>
        <v>0</v>
      </c>
      <c r="O55" s="5" t="str">
        <f aca="false">IF(N55="","",IF(N55&gt;=9,"Critical",IF(N55&gt;=7,"High",IF(N55&gt;=4,"Medium","Low"))))</f>
        <v>Low</v>
      </c>
      <c r="P55" s="5"/>
      <c r="Q55" s="5"/>
      <c r="R55" s="5"/>
      <c r="S55" s="11" t="n">
        <f aca="false">Q55*R55</f>
        <v>0</v>
      </c>
      <c r="T55" s="5" t="str">
        <f aca="false">IF(S55="","",IF(S55&gt;=9,"Critical",IF(S55&gt;=7,"High",IF(S55&gt;=4,"Medium","Low"))))</f>
        <v>Low</v>
      </c>
      <c r="U55" s="5"/>
      <c r="V55" s="13"/>
      <c r="W55" s="11" t="str">
        <f aca="true">IF(V55="","",V55-TODAY())</f>
        <v/>
      </c>
      <c r="X55" s="5"/>
      <c r="Y55" s="5"/>
      <c r="Z55" s="5"/>
      <c r="AA55" s="5"/>
      <c r="AB55" s="12"/>
      <c r="AC55" s="5"/>
      <c r="AD55" s="13"/>
      <c r="AE55" s="5"/>
    </row>
    <row r="56" customFormat="false" ht="15" hidden="false" customHeight="true" outlineLevel="0" collapsed="false">
      <c r="A56" s="5"/>
      <c r="B56" s="13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11" t="n">
        <f aca="false">L56*M56</f>
        <v>0</v>
      </c>
      <c r="O56" s="5" t="str">
        <f aca="false">IF(N56="","",IF(N56&gt;=9,"Critical",IF(N56&gt;=7,"High",IF(N56&gt;=4,"Medium","Low"))))</f>
        <v>Low</v>
      </c>
      <c r="P56" s="5"/>
      <c r="Q56" s="5"/>
      <c r="R56" s="5"/>
      <c r="S56" s="11" t="n">
        <f aca="false">Q56*R56</f>
        <v>0</v>
      </c>
      <c r="T56" s="5" t="str">
        <f aca="false">IF(S56="","",IF(S56&gt;=9,"Critical",IF(S56&gt;=7,"High",IF(S56&gt;=4,"Medium","Low"))))</f>
        <v>Low</v>
      </c>
      <c r="U56" s="5"/>
      <c r="V56" s="13"/>
      <c r="W56" s="11" t="str">
        <f aca="true">IF(V56="","",V56-TODAY())</f>
        <v/>
      </c>
      <c r="X56" s="5"/>
      <c r="Y56" s="5"/>
      <c r="Z56" s="5"/>
      <c r="AA56" s="5"/>
      <c r="AB56" s="12"/>
      <c r="AC56" s="5"/>
      <c r="AD56" s="13"/>
      <c r="AE56" s="5"/>
    </row>
    <row r="57" customFormat="false" ht="15" hidden="false" customHeight="true" outlineLevel="0" collapsed="false">
      <c r="A57" s="5"/>
      <c r="B57" s="13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11" t="n">
        <f aca="false">L57*M57</f>
        <v>0</v>
      </c>
      <c r="O57" s="5" t="str">
        <f aca="false">IF(N57="","",IF(N57&gt;=9,"Critical",IF(N57&gt;=7,"High",IF(N57&gt;=4,"Medium","Low"))))</f>
        <v>Low</v>
      </c>
      <c r="P57" s="5"/>
      <c r="Q57" s="5"/>
      <c r="R57" s="5"/>
      <c r="S57" s="11" t="n">
        <f aca="false">Q57*R57</f>
        <v>0</v>
      </c>
      <c r="T57" s="5" t="str">
        <f aca="false">IF(S57="","",IF(S57&gt;=9,"Critical",IF(S57&gt;=7,"High",IF(S57&gt;=4,"Medium","Low"))))</f>
        <v>Low</v>
      </c>
      <c r="U57" s="5"/>
      <c r="V57" s="13"/>
      <c r="W57" s="11" t="str">
        <f aca="true">IF(V57="","",V57-TODAY())</f>
        <v/>
      </c>
      <c r="X57" s="5"/>
      <c r="Y57" s="5"/>
      <c r="Z57" s="5"/>
      <c r="AA57" s="5"/>
      <c r="AB57" s="12"/>
      <c r="AC57" s="5"/>
      <c r="AD57" s="13"/>
      <c r="AE57" s="5"/>
    </row>
    <row r="58" customFormat="false" ht="15" hidden="false" customHeight="true" outlineLevel="0" collapsed="false">
      <c r="A58" s="5"/>
      <c r="B58" s="13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11" t="n">
        <f aca="false">L58*M58</f>
        <v>0</v>
      </c>
      <c r="O58" s="5" t="str">
        <f aca="false">IF(N58="","",IF(N58&gt;=9,"Critical",IF(N58&gt;=7,"High",IF(N58&gt;=4,"Medium","Low"))))</f>
        <v>Low</v>
      </c>
      <c r="P58" s="5"/>
      <c r="Q58" s="5"/>
      <c r="R58" s="5"/>
      <c r="S58" s="11" t="n">
        <f aca="false">Q58*R58</f>
        <v>0</v>
      </c>
      <c r="T58" s="5" t="str">
        <f aca="false">IF(S58="","",IF(S58&gt;=9,"Critical",IF(S58&gt;=7,"High",IF(S58&gt;=4,"Medium","Low"))))</f>
        <v>Low</v>
      </c>
      <c r="U58" s="5"/>
      <c r="V58" s="13"/>
      <c r="W58" s="11" t="str">
        <f aca="true">IF(V58="","",V58-TODAY())</f>
        <v/>
      </c>
      <c r="X58" s="5"/>
      <c r="Y58" s="5"/>
      <c r="Z58" s="5"/>
      <c r="AA58" s="5"/>
      <c r="AB58" s="12"/>
      <c r="AC58" s="5"/>
      <c r="AD58" s="13"/>
      <c r="AE58" s="5"/>
    </row>
    <row r="59" customFormat="false" ht="15" hidden="false" customHeight="true" outlineLevel="0" collapsed="false">
      <c r="A59" s="5"/>
      <c r="B59" s="13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11" t="n">
        <f aca="false">L59*M59</f>
        <v>0</v>
      </c>
      <c r="O59" s="5" t="str">
        <f aca="false">IF(N59="","",IF(N59&gt;=9,"Critical",IF(N59&gt;=7,"High",IF(N59&gt;=4,"Medium","Low"))))</f>
        <v>Low</v>
      </c>
      <c r="P59" s="5"/>
      <c r="Q59" s="5"/>
      <c r="R59" s="5"/>
      <c r="S59" s="11" t="n">
        <f aca="false">Q59*R59</f>
        <v>0</v>
      </c>
      <c r="T59" s="5" t="str">
        <f aca="false">IF(S59="","",IF(S59&gt;=9,"Critical",IF(S59&gt;=7,"High",IF(S59&gt;=4,"Medium","Low"))))</f>
        <v>Low</v>
      </c>
      <c r="U59" s="5"/>
      <c r="V59" s="13"/>
      <c r="W59" s="11" t="str">
        <f aca="true">IF(V59="","",V59-TODAY())</f>
        <v/>
      </c>
      <c r="X59" s="5"/>
      <c r="Y59" s="5"/>
      <c r="Z59" s="5"/>
      <c r="AA59" s="5"/>
      <c r="AB59" s="12"/>
      <c r="AC59" s="5"/>
      <c r="AD59" s="13"/>
      <c r="AE59" s="5"/>
    </row>
    <row r="60" customFormat="false" ht="15" hidden="false" customHeight="true" outlineLevel="0" collapsed="false">
      <c r="A60" s="5"/>
      <c r="B60" s="13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11" t="n">
        <f aca="false">L60*M60</f>
        <v>0</v>
      </c>
      <c r="O60" s="5" t="str">
        <f aca="false">IF(N60="","",IF(N60&gt;=9,"Critical",IF(N60&gt;=7,"High",IF(N60&gt;=4,"Medium","Low"))))</f>
        <v>Low</v>
      </c>
      <c r="P60" s="5"/>
      <c r="Q60" s="5"/>
      <c r="R60" s="5"/>
      <c r="S60" s="11" t="n">
        <f aca="false">Q60*R60</f>
        <v>0</v>
      </c>
      <c r="T60" s="5" t="str">
        <f aca="false">IF(S60="","",IF(S60&gt;=9,"Critical",IF(S60&gt;=7,"High",IF(S60&gt;=4,"Medium","Low"))))</f>
        <v>Low</v>
      </c>
      <c r="U60" s="5"/>
      <c r="V60" s="13"/>
      <c r="W60" s="11" t="str">
        <f aca="true">IF(V60="","",V60-TODAY())</f>
        <v/>
      </c>
      <c r="X60" s="5"/>
      <c r="Y60" s="5"/>
      <c r="Z60" s="5"/>
      <c r="AA60" s="5"/>
      <c r="AB60" s="12"/>
      <c r="AC60" s="5"/>
      <c r="AD60" s="13"/>
      <c r="AE60" s="5"/>
    </row>
    <row r="61" customFormat="false" ht="15" hidden="false" customHeight="true" outlineLevel="0" collapsed="false">
      <c r="A61" s="5"/>
      <c r="B61" s="13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11" t="n">
        <f aca="false">L61*M61</f>
        <v>0</v>
      </c>
      <c r="O61" s="5" t="str">
        <f aca="false">IF(N61="","",IF(N61&gt;=9,"Critical",IF(N61&gt;=7,"High",IF(N61&gt;=4,"Medium","Low"))))</f>
        <v>Low</v>
      </c>
      <c r="P61" s="5"/>
      <c r="Q61" s="5"/>
      <c r="R61" s="5"/>
      <c r="S61" s="11" t="n">
        <f aca="false">Q61*R61</f>
        <v>0</v>
      </c>
      <c r="T61" s="5" t="str">
        <f aca="false">IF(S61="","",IF(S61&gt;=9,"Critical",IF(S61&gt;=7,"High",IF(S61&gt;=4,"Medium","Low"))))</f>
        <v>Low</v>
      </c>
      <c r="U61" s="5"/>
      <c r="V61" s="13"/>
      <c r="W61" s="11" t="str">
        <f aca="true">IF(V61="","",V61-TODAY())</f>
        <v/>
      </c>
      <c r="X61" s="5"/>
      <c r="Y61" s="5"/>
      <c r="Z61" s="5"/>
      <c r="AA61" s="5"/>
      <c r="AB61" s="12"/>
      <c r="AC61" s="5"/>
      <c r="AD61" s="13"/>
      <c r="AE61" s="5"/>
    </row>
    <row r="62" customFormat="false" ht="15" hidden="false" customHeight="true" outlineLevel="0" collapsed="false">
      <c r="A62" s="5"/>
      <c r="B62" s="1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11" t="n">
        <f aca="false">L62*M62</f>
        <v>0</v>
      </c>
      <c r="O62" s="5" t="str">
        <f aca="false">IF(N62="","",IF(N62&gt;=9,"Critical",IF(N62&gt;=7,"High",IF(N62&gt;=4,"Medium","Low"))))</f>
        <v>Low</v>
      </c>
      <c r="P62" s="5"/>
      <c r="Q62" s="5"/>
      <c r="R62" s="5"/>
      <c r="S62" s="11" t="n">
        <f aca="false">Q62*R62</f>
        <v>0</v>
      </c>
      <c r="T62" s="5" t="str">
        <f aca="false">IF(S62="","",IF(S62&gt;=9,"Critical",IF(S62&gt;=7,"High",IF(S62&gt;=4,"Medium","Low"))))</f>
        <v>Low</v>
      </c>
      <c r="U62" s="5"/>
      <c r="V62" s="13"/>
      <c r="W62" s="11" t="str">
        <f aca="true">IF(V62="","",V62-TODAY())</f>
        <v/>
      </c>
      <c r="X62" s="5"/>
      <c r="Y62" s="5"/>
      <c r="Z62" s="5"/>
      <c r="AA62" s="5"/>
      <c r="AB62" s="12"/>
      <c r="AC62" s="5"/>
      <c r="AD62" s="13"/>
      <c r="AE62" s="5"/>
    </row>
    <row r="63" customFormat="false" ht="15" hidden="false" customHeight="true" outlineLevel="0" collapsed="false">
      <c r="A63" s="5"/>
      <c r="B63" s="13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11" t="n">
        <f aca="false">L63*M63</f>
        <v>0</v>
      </c>
      <c r="O63" s="5" t="str">
        <f aca="false">IF(N63="","",IF(N63&gt;=9,"Critical",IF(N63&gt;=7,"High",IF(N63&gt;=4,"Medium","Low"))))</f>
        <v>Low</v>
      </c>
      <c r="P63" s="5"/>
      <c r="Q63" s="5"/>
      <c r="R63" s="5"/>
      <c r="S63" s="11" t="n">
        <f aca="false">Q63*R63</f>
        <v>0</v>
      </c>
      <c r="T63" s="5" t="str">
        <f aca="false">IF(S63="","",IF(S63&gt;=9,"Critical",IF(S63&gt;=7,"High",IF(S63&gt;=4,"Medium","Low"))))</f>
        <v>Low</v>
      </c>
      <c r="U63" s="5"/>
      <c r="V63" s="13"/>
      <c r="W63" s="11" t="str">
        <f aca="true">IF(V63="","",V63-TODAY())</f>
        <v/>
      </c>
      <c r="X63" s="5"/>
      <c r="Y63" s="5"/>
      <c r="Z63" s="5"/>
      <c r="AA63" s="5"/>
      <c r="AB63" s="12"/>
      <c r="AC63" s="5"/>
      <c r="AD63" s="13"/>
      <c r="AE63" s="5"/>
    </row>
    <row r="64" customFormat="false" ht="15" hidden="false" customHeight="true" outlineLevel="0" collapsed="false">
      <c r="A64" s="5"/>
      <c r="B64" s="13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11" t="n">
        <f aca="false">L64*M64</f>
        <v>0</v>
      </c>
      <c r="O64" s="5" t="str">
        <f aca="false">IF(N64="","",IF(N64&gt;=9,"Critical",IF(N64&gt;=7,"High",IF(N64&gt;=4,"Medium","Low"))))</f>
        <v>Low</v>
      </c>
      <c r="P64" s="5"/>
      <c r="Q64" s="5"/>
      <c r="R64" s="5"/>
      <c r="S64" s="11" t="n">
        <f aca="false">Q64*R64</f>
        <v>0</v>
      </c>
      <c r="T64" s="5" t="str">
        <f aca="false">IF(S64="","",IF(S64&gt;=9,"Critical",IF(S64&gt;=7,"High",IF(S64&gt;=4,"Medium","Low"))))</f>
        <v>Low</v>
      </c>
      <c r="U64" s="5"/>
      <c r="V64" s="13"/>
      <c r="W64" s="11" t="str">
        <f aca="true">IF(V64="","",V64-TODAY())</f>
        <v/>
      </c>
      <c r="X64" s="5"/>
      <c r="Y64" s="5"/>
      <c r="Z64" s="5"/>
      <c r="AA64" s="5"/>
      <c r="AB64" s="12"/>
      <c r="AC64" s="5"/>
      <c r="AD64" s="13"/>
      <c r="AE64" s="5"/>
    </row>
    <row r="65" customFormat="false" ht="15" hidden="false" customHeight="true" outlineLevel="0" collapsed="false">
      <c r="A65" s="5"/>
      <c r="B65" s="13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11" t="n">
        <f aca="false">L65*M65</f>
        <v>0</v>
      </c>
      <c r="O65" s="5" t="str">
        <f aca="false">IF(N65="","",IF(N65&gt;=9,"Critical",IF(N65&gt;=7,"High",IF(N65&gt;=4,"Medium","Low"))))</f>
        <v>Low</v>
      </c>
      <c r="P65" s="5"/>
      <c r="Q65" s="5"/>
      <c r="R65" s="5"/>
      <c r="S65" s="11" t="n">
        <f aca="false">Q65*R65</f>
        <v>0</v>
      </c>
      <c r="T65" s="5" t="str">
        <f aca="false">IF(S65="","",IF(S65&gt;=9,"Critical",IF(S65&gt;=7,"High",IF(S65&gt;=4,"Medium","Low"))))</f>
        <v>Low</v>
      </c>
      <c r="U65" s="5"/>
      <c r="V65" s="13"/>
      <c r="W65" s="11" t="str">
        <f aca="true">IF(V65="","",V65-TODAY())</f>
        <v/>
      </c>
      <c r="X65" s="5"/>
      <c r="Y65" s="5"/>
      <c r="Z65" s="5"/>
      <c r="AA65" s="5"/>
      <c r="AB65" s="12"/>
      <c r="AC65" s="5"/>
      <c r="AD65" s="13"/>
      <c r="AE65" s="5"/>
    </row>
    <row r="66" customFormat="false" ht="15" hidden="false" customHeight="true" outlineLevel="0" collapsed="false">
      <c r="A66" s="5"/>
      <c r="B66" s="13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11" t="n">
        <f aca="false">L66*M66</f>
        <v>0</v>
      </c>
      <c r="O66" s="5" t="str">
        <f aca="false">IF(N66="","",IF(N66&gt;=9,"Critical",IF(N66&gt;=7,"High",IF(N66&gt;=4,"Medium","Low"))))</f>
        <v>Low</v>
      </c>
      <c r="P66" s="5"/>
      <c r="Q66" s="5"/>
      <c r="R66" s="5"/>
      <c r="S66" s="11" t="n">
        <f aca="false">Q66*R66</f>
        <v>0</v>
      </c>
      <c r="T66" s="5" t="str">
        <f aca="false">IF(S66="","",IF(S66&gt;=9,"Critical",IF(S66&gt;=7,"High",IF(S66&gt;=4,"Medium","Low"))))</f>
        <v>Low</v>
      </c>
      <c r="U66" s="5"/>
      <c r="V66" s="13"/>
      <c r="W66" s="11" t="str">
        <f aca="true">IF(V66="","",V66-TODAY())</f>
        <v/>
      </c>
      <c r="X66" s="5"/>
      <c r="Y66" s="5"/>
      <c r="Z66" s="5"/>
      <c r="AA66" s="5"/>
      <c r="AB66" s="12"/>
      <c r="AC66" s="5"/>
      <c r="AD66" s="13"/>
      <c r="AE66" s="5"/>
    </row>
    <row r="67" customFormat="false" ht="15" hidden="false" customHeight="true" outlineLevel="0" collapsed="false">
      <c r="A67" s="5"/>
      <c r="B67" s="13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11" t="n">
        <f aca="false">L67*M67</f>
        <v>0</v>
      </c>
      <c r="O67" s="5" t="str">
        <f aca="false">IF(N67="","",IF(N67&gt;=9,"Critical",IF(N67&gt;=7,"High",IF(N67&gt;=4,"Medium","Low"))))</f>
        <v>Low</v>
      </c>
      <c r="P67" s="5"/>
      <c r="Q67" s="5"/>
      <c r="R67" s="5"/>
      <c r="S67" s="11" t="n">
        <f aca="false">Q67*R67</f>
        <v>0</v>
      </c>
      <c r="T67" s="5" t="str">
        <f aca="false">IF(S67="","",IF(S67&gt;=9,"Critical",IF(S67&gt;=7,"High",IF(S67&gt;=4,"Medium","Low"))))</f>
        <v>Low</v>
      </c>
      <c r="U67" s="5"/>
      <c r="V67" s="13"/>
      <c r="W67" s="11" t="str">
        <f aca="true">IF(V67="","",V67-TODAY())</f>
        <v/>
      </c>
      <c r="X67" s="5"/>
      <c r="Y67" s="5"/>
      <c r="Z67" s="5"/>
      <c r="AA67" s="5"/>
      <c r="AB67" s="12"/>
      <c r="AC67" s="5"/>
      <c r="AD67" s="13"/>
      <c r="AE67" s="5"/>
    </row>
    <row r="68" customFormat="false" ht="15" hidden="false" customHeight="true" outlineLevel="0" collapsed="false">
      <c r="A68" s="5"/>
      <c r="B68" s="13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11" t="n">
        <f aca="false">L68*M68</f>
        <v>0</v>
      </c>
      <c r="O68" s="5" t="str">
        <f aca="false">IF(N68="","",IF(N68&gt;=9,"Critical",IF(N68&gt;=7,"High",IF(N68&gt;=4,"Medium","Low"))))</f>
        <v>Low</v>
      </c>
      <c r="P68" s="5"/>
      <c r="Q68" s="5"/>
      <c r="R68" s="5"/>
      <c r="S68" s="11" t="n">
        <f aca="false">Q68*R68</f>
        <v>0</v>
      </c>
      <c r="T68" s="5" t="str">
        <f aca="false">IF(S68="","",IF(S68&gt;=9,"Critical",IF(S68&gt;=7,"High",IF(S68&gt;=4,"Medium","Low"))))</f>
        <v>Low</v>
      </c>
      <c r="U68" s="5"/>
      <c r="V68" s="13"/>
      <c r="W68" s="11" t="str">
        <f aca="true">IF(V68="","",V68-TODAY())</f>
        <v/>
      </c>
      <c r="X68" s="5"/>
      <c r="Y68" s="5"/>
      <c r="Z68" s="5"/>
      <c r="AA68" s="5"/>
      <c r="AB68" s="12"/>
      <c r="AC68" s="5"/>
      <c r="AD68" s="13"/>
      <c r="AE68" s="5"/>
    </row>
    <row r="69" customFormat="false" ht="15" hidden="false" customHeight="true" outlineLevel="0" collapsed="false">
      <c r="A69" s="5"/>
      <c r="B69" s="13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11" t="n">
        <f aca="false">L69*M69</f>
        <v>0</v>
      </c>
      <c r="O69" s="5" t="str">
        <f aca="false">IF(N69="","",IF(N69&gt;=9,"Critical",IF(N69&gt;=7,"High",IF(N69&gt;=4,"Medium","Low"))))</f>
        <v>Low</v>
      </c>
      <c r="P69" s="5"/>
      <c r="Q69" s="5"/>
      <c r="R69" s="5"/>
      <c r="S69" s="11" t="n">
        <f aca="false">Q69*R69</f>
        <v>0</v>
      </c>
      <c r="T69" s="5" t="str">
        <f aca="false">IF(S69="","",IF(S69&gt;=9,"Critical",IF(S69&gt;=7,"High",IF(S69&gt;=4,"Medium","Low"))))</f>
        <v>Low</v>
      </c>
      <c r="U69" s="5"/>
      <c r="V69" s="13"/>
      <c r="W69" s="11" t="str">
        <f aca="true">IF(V69="","",V69-TODAY())</f>
        <v/>
      </c>
      <c r="X69" s="5"/>
      <c r="Y69" s="5"/>
      <c r="Z69" s="5"/>
      <c r="AA69" s="5"/>
      <c r="AB69" s="12"/>
      <c r="AC69" s="5"/>
      <c r="AD69" s="13"/>
      <c r="AE69" s="5"/>
    </row>
    <row r="70" customFormat="false" ht="15" hidden="false" customHeight="true" outlineLevel="0" collapsed="false">
      <c r="A70" s="5"/>
      <c r="B70" s="13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11" t="n">
        <f aca="false">L70*M70</f>
        <v>0</v>
      </c>
      <c r="O70" s="5" t="str">
        <f aca="false">IF(N70="","",IF(N70&gt;=9,"Critical",IF(N70&gt;=7,"High",IF(N70&gt;=4,"Medium","Low"))))</f>
        <v>Low</v>
      </c>
      <c r="P70" s="5"/>
      <c r="Q70" s="5"/>
      <c r="R70" s="5"/>
      <c r="S70" s="11" t="n">
        <f aca="false">Q70*R70</f>
        <v>0</v>
      </c>
      <c r="T70" s="5" t="str">
        <f aca="false">IF(S70="","",IF(S70&gt;=9,"Critical",IF(S70&gt;=7,"High",IF(S70&gt;=4,"Medium","Low"))))</f>
        <v>Low</v>
      </c>
      <c r="U70" s="5"/>
      <c r="V70" s="13"/>
      <c r="W70" s="11" t="str">
        <f aca="true">IF(V70="","",V70-TODAY())</f>
        <v/>
      </c>
      <c r="X70" s="5"/>
      <c r="Y70" s="5"/>
      <c r="Z70" s="5"/>
      <c r="AA70" s="5"/>
      <c r="AB70" s="12"/>
      <c r="AC70" s="5"/>
      <c r="AD70" s="13"/>
      <c r="AE70" s="5"/>
    </row>
    <row r="71" customFormat="false" ht="15" hidden="false" customHeight="true" outlineLevel="0" collapsed="false">
      <c r="A71" s="5"/>
      <c r="B71" s="13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11" t="n">
        <f aca="false">L71*M71</f>
        <v>0</v>
      </c>
      <c r="O71" s="5" t="str">
        <f aca="false">IF(N71="","",IF(N71&gt;=9,"Critical",IF(N71&gt;=7,"High",IF(N71&gt;=4,"Medium","Low"))))</f>
        <v>Low</v>
      </c>
      <c r="P71" s="5"/>
      <c r="Q71" s="5"/>
      <c r="R71" s="5"/>
      <c r="S71" s="11" t="n">
        <f aca="false">Q71*R71</f>
        <v>0</v>
      </c>
      <c r="T71" s="5" t="str">
        <f aca="false">IF(S71="","",IF(S71&gt;=9,"Critical",IF(S71&gt;=7,"High",IF(S71&gt;=4,"Medium","Low"))))</f>
        <v>Low</v>
      </c>
      <c r="U71" s="5"/>
      <c r="V71" s="13"/>
      <c r="W71" s="11" t="str">
        <f aca="true">IF(V71="","",V71-TODAY())</f>
        <v/>
      </c>
      <c r="X71" s="5"/>
      <c r="Y71" s="5"/>
      <c r="Z71" s="5"/>
      <c r="AA71" s="5"/>
      <c r="AB71" s="12"/>
      <c r="AC71" s="5"/>
      <c r="AD71" s="13"/>
      <c r="AE71" s="5"/>
    </row>
    <row r="72" customFormat="false" ht="15" hidden="false" customHeight="true" outlineLevel="0" collapsed="false">
      <c r="A72" s="5"/>
      <c r="B72" s="13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11" t="n">
        <f aca="false">L72*M72</f>
        <v>0</v>
      </c>
      <c r="O72" s="5" t="str">
        <f aca="false">IF(N72="","",IF(N72&gt;=9,"Critical",IF(N72&gt;=7,"High",IF(N72&gt;=4,"Medium","Low"))))</f>
        <v>Low</v>
      </c>
      <c r="P72" s="5"/>
      <c r="Q72" s="5"/>
      <c r="R72" s="5"/>
      <c r="S72" s="11" t="n">
        <f aca="false">Q72*R72</f>
        <v>0</v>
      </c>
      <c r="T72" s="5" t="str">
        <f aca="false">IF(S72="","",IF(S72&gt;=9,"Critical",IF(S72&gt;=7,"High",IF(S72&gt;=4,"Medium","Low"))))</f>
        <v>Low</v>
      </c>
      <c r="U72" s="5"/>
      <c r="V72" s="13"/>
      <c r="W72" s="11" t="str">
        <f aca="true">IF(V72="","",V72-TODAY())</f>
        <v/>
      </c>
      <c r="X72" s="5"/>
      <c r="Y72" s="5"/>
      <c r="Z72" s="5"/>
      <c r="AA72" s="5"/>
      <c r="AB72" s="12"/>
      <c r="AC72" s="5"/>
      <c r="AD72" s="13"/>
      <c r="AE72" s="5"/>
    </row>
    <row r="73" customFormat="false" ht="15" hidden="false" customHeight="true" outlineLevel="0" collapsed="false">
      <c r="A73" s="5"/>
      <c r="B73" s="13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11" t="n">
        <f aca="false">L73*M73</f>
        <v>0</v>
      </c>
      <c r="O73" s="5" t="str">
        <f aca="false">IF(N73="","",IF(N73&gt;=9,"Critical",IF(N73&gt;=7,"High",IF(N73&gt;=4,"Medium","Low"))))</f>
        <v>Low</v>
      </c>
      <c r="P73" s="5"/>
      <c r="Q73" s="5"/>
      <c r="R73" s="5"/>
      <c r="S73" s="11" t="n">
        <f aca="false">Q73*R73</f>
        <v>0</v>
      </c>
      <c r="T73" s="5" t="str">
        <f aca="false">IF(S73="","",IF(S73&gt;=9,"Critical",IF(S73&gt;=7,"High",IF(S73&gt;=4,"Medium","Low"))))</f>
        <v>Low</v>
      </c>
      <c r="U73" s="5"/>
      <c r="V73" s="13"/>
      <c r="W73" s="11" t="str">
        <f aca="true">IF(V73="","",V73-TODAY())</f>
        <v/>
      </c>
      <c r="X73" s="5"/>
      <c r="Y73" s="5"/>
      <c r="Z73" s="5"/>
      <c r="AA73" s="5"/>
      <c r="AB73" s="12"/>
      <c r="AC73" s="5"/>
      <c r="AD73" s="13"/>
      <c r="AE73" s="5"/>
    </row>
    <row r="74" customFormat="false" ht="15" hidden="false" customHeight="true" outlineLevel="0" collapsed="false">
      <c r="A74" s="5"/>
      <c r="B74" s="13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11" t="n">
        <f aca="false">L74*M74</f>
        <v>0</v>
      </c>
      <c r="O74" s="5" t="str">
        <f aca="false">IF(N74="","",IF(N74&gt;=9,"Critical",IF(N74&gt;=7,"High",IF(N74&gt;=4,"Medium","Low"))))</f>
        <v>Low</v>
      </c>
      <c r="P74" s="5"/>
      <c r="Q74" s="5"/>
      <c r="R74" s="5"/>
      <c r="S74" s="11" t="n">
        <f aca="false">Q74*R74</f>
        <v>0</v>
      </c>
      <c r="T74" s="5" t="str">
        <f aca="false">IF(S74="","",IF(S74&gt;=9,"Critical",IF(S74&gt;=7,"High",IF(S74&gt;=4,"Medium","Low"))))</f>
        <v>Low</v>
      </c>
      <c r="U74" s="5"/>
      <c r="V74" s="13"/>
      <c r="W74" s="11" t="str">
        <f aca="true">IF(V74="","",V74-TODAY())</f>
        <v/>
      </c>
      <c r="X74" s="5"/>
      <c r="Y74" s="5"/>
      <c r="Z74" s="5"/>
      <c r="AA74" s="5"/>
      <c r="AB74" s="12"/>
      <c r="AC74" s="5"/>
      <c r="AD74" s="13"/>
      <c r="AE74" s="5"/>
    </row>
    <row r="75" customFormat="false" ht="15" hidden="false" customHeight="true" outlineLevel="0" collapsed="false">
      <c r="A75" s="5"/>
      <c r="B75" s="13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11" t="n">
        <f aca="false">L75*M75</f>
        <v>0</v>
      </c>
      <c r="O75" s="5" t="str">
        <f aca="false">IF(N75="","",IF(N75&gt;=9,"Critical",IF(N75&gt;=7,"High",IF(N75&gt;=4,"Medium","Low"))))</f>
        <v>Low</v>
      </c>
      <c r="P75" s="5"/>
      <c r="Q75" s="5"/>
      <c r="R75" s="5"/>
      <c r="S75" s="11" t="n">
        <f aca="false">Q75*R75</f>
        <v>0</v>
      </c>
      <c r="T75" s="5" t="str">
        <f aca="false">IF(S75="","",IF(S75&gt;=9,"Critical",IF(S75&gt;=7,"High",IF(S75&gt;=4,"Medium","Low"))))</f>
        <v>Low</v>
      </c>
      <c r="U75" s="5"/>
      <c r="V75" s="13"/>
      <c r="W75" s="11" t="str">
        <f aca="true">IF(V75="","",V75-TODAY())</f>
        <v/>
      </c>
      <c r="X75" s="5"/>
      <c r="Y75" s="5"/>
      <c r="Z75" s="5"/>
      <c r="AA75" s="5"/>
      <c r="AB75" s="12"/>
      <c r="AC75" s="5"/>
      <c r="AD75" s="13"/>
      <c r="AE75" s="5"/>
    </row>
    <row r="76" customFormat="false" ht="15" hidden="false" customHeight="true" outlineLevel="0" collapsed="false">
      <c r="A76" s="5"/>
      <c r="B76" s="13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11" t="n">
        <f aca="false">L76*M76</f>
        <v>0</v>
      </c>
      <c r="O76" s="5" t="str">
        <f aca="false">IF(N76="","",IF(N76&gt;=9,"Critical",IF(N76&gt;=7,"High",IF(N76&gt;=4,"Medium","Low"))))</f>
        <v>Low</v>
      </c>
      <c r="P76" s="5"/>
      <c r="Q76" s="5"/>
      <c r="R76" s="5"/>
      <c r="S76" s="11" t="n">
        <f aca="false">Q76*R76</f>
        <v>0</v>
      </c>
      <c r="T76" s="5" t="str">
        <f aca="false">IF(S76="","",IF(S76&gt;=9,"Critical",IF(S76&gt;=7,"High",IF(S76&gt;=4,"Medium","Low"))))</f>
        <v>Low</v>
      </c>
      <c r="U76" s="5"/>
      <c r="V76" s="13"/>
      <c r="W76" s="11" t="str">
        <f aca="true">IF(V76="","",V76-TODAY())</f>
        <v/>
      </c>
      <c r="X76" s="5"/>
      <c r="Y76" s="5"/>
      <c r="Z76" s="5"/>
      <c r="AA76" s="5"/>
      <c r="AB76" s="12"/>
      <c r="AC76" s="5"/>
      <c r="AD76" s="13"/>
      <c r="AE76" s="5"/>
    </row>
    <row r="77" customFormat="false" ht="15" hidden="false" customHeight="true" outlineLevel="0" collapsed="false">
      <c r="A77" s="5"/>
      <c r="B77" s="13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11" t="n">
        <f aca="false">L77*M77</f>
        <v>0</v>
      </c>
      <c r="O77" s="5" t="str">
        <f aca="false">IF(N77="","",IF(N77&gt;=9,"Critical",IF(N77&gt;=7,"High",IF(N77&gt;=4,"Medium","Low"))))</f>
        <v>Low</v>
      </c>
      <c r="P77" s="5"/>
      <c r="Q77" s="5"/>
      <c r="R77" s="5"/>
      <c r="S77" s="11" t="n">
        <f aca="false">Q77*R77</f>
        <v>0</v>
      </c>
      <c r="T77" s="5" t="str">
        <f aca="false">IF(S77="","",IF(S77&gt;=9,"Critical",IF(S77&gt;=7,"High",IF(S77&gt;=4,"Medium","Low"))))</f>
        <v>Low</v>
      </c>
      <c r="U77" s="5"/>
      <c r="V77" s="13"/>
      <c r="W77" s="11" t="str">
        <f aca="true">IF(V77="","",V77-TODAY())</f>
        <v/>
      </c>
      <c r="X77" s="5"/>
      <c r="Y77" s="5"/>
      <c r="Z77" s="5"/>
      <c r="AA77" s="5"/>
      <c r="AB77" s="12"/>
      <c r="AC77" s="5"/>
      <c r="AD77" s="13"/>
      <c r="AE77" s="5"/>
    </row>
    <row r="78" customFormat="false" ht="15" hidden="false" customHeight="true" outlineLevel="0" collapsed="false">
      <c r="A78" s="5"/>
      <c r="B78" s="13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11" t="n">
        <f aca="false">L78*M78</f>
        <v>0</v>
      </c>
      <c r="O78" s="5" t="str">
        <f aca="false">IF(N78="","",IF(N78&gt;=9,"Critical",IF(N78&gt;=7,"High",IF(N78&gt;=4,"Medium","Low"))))</f>
        <v>Low</v>
      </c>
      <c r="P78" s="5"/>
      <c r="Q78" s="5"/>
      <c r="R78" s="5"/>
      <c r="S78" s="11" t="n">
        <f aca="false">Q78*R78</f>
        <v>0</v>
      </c>
      <c r="T78" s="5" t="str">
        <f aca="false">IF(S78="","",IF(S78&gt;=9,"Critical",IF(S78&gt;=7,"High",IF(S78&gt;=4,"Medium","Low"))))</f>
        <v>Low</v>
      </c>
      <c r="U78" s="5"/>
      <c r="V78" s="13"/>
      <c r="W78" s="11" t="str">
        <f aca="true">IF(V78="","",V78-TODAY())</f>
        <v/>
      </c>
      <c r="X78" s="5"/>
      <c r="Y78" s="5"/>
      <c r="Z78" s="5"/>
      <c r="AA78" s="5"/>
      <c r="AB78" s="12"/>
      <c r="AC78" s="5"/>
      <c r="AD78" s="13"/>
      <c r="AE78" s="5"/>
    </row>
    <row r="79" customFormat="false" ht="15" hidden="false" customHeight="true" outlineLevel="0" collapsed="false">
      <c r="A79" s="5"/>
      <c r="B79" s="13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11" t="n">
        <f aca="false">L79*M79</f>
        <v>0</v>
      </c>
      <c r="O79" s="5" t="str">
        <f aca="false">IF(N79="","",IF(N79&gt;=9,"Critical",IF(N79&gt;=7,"High",IF(N79&gt;=4,"Medium","Low"))))</f>
        <v>Low</v>
      </c>
      <c r="P79" s="5"/>
      <c r="Q79" s="5"/>
      <c r="R79" s="5"/>
      <c r="S79" s="11" t="n">
        <f aca="false">Q79*R79</f>
        <v>0</v>
      </c>
      <c r="T79" s="5" t="str">
        <f aca="false">IF(S79="","",IF(S79&gt;=9,"Critical",IF(S79&gt;=7,"High",IF(S79&gt;=4,"Medium","Low"))))</f>
        <v>Low</v>
      </c>
      <c r="U79" s="5"/>
      <c r="V79" s="13"/>
      <c r="W79" s="11" t="str">
        <f aca="true">IF(V79="","",V79-TODAY())</f>
        <v/>
      </c>
      <c r="X79" s="5"/>
      <c r="Y79" s="5"/>
      <c r="Z79" s="5"/>
      <c r="AA79" s="5"/>
      <c r="AB79" s="12"/>
      <c r="AC79" s="5"/>
      <c r="AD79" s="13"/>
      <c r="AE79" s="5"/>
    </row>
    <row r="80" customFormat="false" ht="15" hidden="false" customHeight="true" outlineLevel="0" collapsed="false">
      <c r="A80" s="5"/>
      <c r="B80" s="13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11" t="n">
        <f aca="false">L80*M80</f>
        <v>0</v>
      </c>
      <c r="O80" s="5" t="str">
        <f aca="false">IF(N80="","",IF(N80&gt;=9,"Critical",IF(N80&gt;=7,"High",IF(N80&gt;=4,"Medium","Low"))))</f>
        <v>Low</v>
      </c>
      <c r="P80" s="5"/>
      <c r="Q80" s="5"/>
      <c r="R80" s="5"/>
      <c r="S80" s="11" t="n">
        <f aca="false">Q80*R80</f>
        <v>0</v>
      </c>
      <c r="T80" s="5" t="str">
        <f aca="false">IF(S80="","",IF(S80&gt;=9,"Critical",IF(S80&gt;=7,"High",IF(S80&gt;=4,"Medium","Low"))))</f>
        <v>Low</v>
      </c>
      <c r="U80" s="5"/>
      <c r="V80" s="13"/>
      <c r="W80" s="11" t="str">
        <f aca="true">IF(V80="","",V80-TODAY())</f>
        <v/>
      </c>
      <c r="X80" s="5"/>
      <c r="Y80" s="5"/>
      <c r="Z80" s="5"/>
      <c r="AA80" s="5"/>
      <c r="AB80" s="12"/>
      <c r="AC80" s="5"/>
      <c r="AD80" s="13"/>
      <c r="AE80" s="5"/>
    </row>
    <row r="81" customFormat="false" ht="15" hidden="false" customHeight="true" outlineLevel="0" collapsed="false">
      <c r="A81" s="5"/>
      <c r="B81" s="13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11" t="n">
        <f aca="false">L81*M81</f>
        <v>0</v>
      </c>
      <c r="O81" s="5" t="str">
        <f aca="false">IF(N81="","",IF(N81&gt;=9,"Critical",IF(N81&gt;=7,"High",IF(N81&gt;=4,"Medium","Low"))))</f>
        <v>Low</v>
      </c>
      <c r="P81" s="5"/>
      <c r="Q81" s="5"/>
      <c r="R81" s="5"/>
      <c r="S81" s="11" t="n">
        <f aca="false">Q81*R81</f>
        <v>0</v>
      </c>
      <c r="T81" s="5" t="str">
        <f aca="false">IF(S81="","",IF(S81&gt;=9,"Critical",IF(S81&gt;=7,"High",IF(S81&gt;=4,"Medium","Low"))))</f>
        <v>Low</v>
      </c>
      <c r="U81" s="5"/>
      <c r="V81" s="13"/>
      <c r="W81" s="11" t="str">
        <f aca="true">IF(V81="","",V81-TODAY())</f>
        <v/>
      </c>
      <c r="X81" s="5"/>
      <c r="Y81" s="5"/>
      <c r="Z81" s="5"/>
      <c r="AA81" s="5"/>
      <c r="AB81" s="12"/>
      <c r="AC81" s="5"/>
      <c r="AD81" s="13"/>
      <c r="AE81" s="5"/>
    </row>
    <row r="82" customFormat="false" ht="15" hidden="false" customHeight="true" outlineLevel="0" collapsed="false">
      <c r="A82" s="5"/>
      <c r="B82" s="13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11" t="n">
        <f aca="false">L82*M82</f>
        <v>0</v>
      </c>
      <c r="O82" s="5" t="str">
        <f aca="false">IF(N82="","",IF(N82&gt;=9,"Critical",IF(N82&gt;=7,"High",IF(N82&gt;=4,"Medium","Low"))))</f>
        <v>Low</v>
      </c>
      <c r="P82" s="5"/>
      <c r="Q82" s="5"/>
      <c r="R82" s="5"/>
      <c r="S82" s="11" t="n">
        <f aca="false">Q82*R82</f>
        <v>0</v>
      </c>
      <c r="T82" s="5" t="str">
        <f aca="false">IF(S82="","",IF(S82&gt;=9,"Critical",IF(S82&gt;=7,"High",IF(S82&gt;=4,"Medium","Low"))))</f>
        <v>Low</v>
      </c>
      <c r="U82" s="5"/>
      <c r="V82" s="13"/>
      <c r="W82" s="11" t="str">
        <f aca="true">IF(V82="","",V82-TODAY())</f>
        <v/>
      </c>
      <c r="X82" s="5"/>
      <c r="Y82" s="5"/>
      <c r="Z82" s="5"/>
      <c r="AA82" s="5"/>
      <c r="AB82" s="12"/>
      <c r="AC82" s="5"/>
      <c r="AD82" s="13"/>
      <c r="AE82" s="5"/>
    </row>
    <row r="83" customFormat="false" ht="15" hidden="false" customHeight="true" outlineLevel="0" collapsed="false">
      <c r="A83" s="5"/>
      <c r="B83" s="13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11" t="n">
        <f aca="false">L83*M83</f>
        <v>0</v>
      </c>
      <c r="O83" s="5" t="str">
        <f aca="false">IF(N83="","",IF(N83&gt;=9,"Critical",IF(N83&gt;=7,"High",IF(N83&gt;=4,"Medium","Low"))))</f>
        <v>Low</v>
      </c>
      <c r="P83" s="5"/>
      <c r="Q83" s="5"/>
      <c r="R83" s="5"/>
      <c r="S83" s="11" t="n">
        <f aca="false">Q83*R83</f>
        <v>0</v>
      </c>
      <c r="T83" s="5" t="str">
        <f aca="false">IF(S83="","",IF(S83&gt;=9,"Critical",IF(S83&gt;=7,"High",IF(S83&gt;=4,"Medium","Low"))))</f>
        <v>Low</v>
      </c>
      <c r="U83" s="5"/>
      <c r="V83" s="13"/>
      <c r="W83" s="11" t="str">
        <f aca="true">IF(V83="","",V83-TODAY())</f>
        <v/>
      </c>
      <c r="X83" s="5"/>
      <c r="Y83" s="5"/>
      <c r="Z83" s="5"/>
      <c r="AA83" s="5"/>
      <c r="AB83" s="12"/>
      <c r="AC83" s="5"/>
      <c r="AD83" s="13"/>
      <c r="AE83" s="5"/>
    </row>
    <row r="84" customFormat="false" ht="15" hidden="false" customHeight="true" outlineLevel="0" collapsed="false">
      <c r="A84" s="5"/>
      <c r="B84" s="13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11" t="n">
        <f aca="false">L84*M84</f>
        <v>0</v>
      </c>
      <c r="O84" s="5" t="str">
        <f aca="false">IF(N84="","",IF(N84&gt;=9,"Critical",IF(N84&gt;=7,"High",IF(N84&gt;=4,"Medium","Low"))))</f>
        <v>Low</v>
      </c>
      <c r="P84" s="5"/>
      <c r="Q84" s="5"/>
      <c r="R84" s="5"/>
      <c r="S84" s="11" t="n">
        <f aca="false">Q84*R84</f>
        <v>0</v>
      </c>
      <c r="T84" s="5" t="str">
        <f aca="false">IF(S84="","",IF(S84&gt;=9,"Critical",IF(S84&gt;=7,"High",IF(S84&gt;=4,"Medium","Low"))))</f>
        <v>Low</v>
      </c>
      <c r="U84" s="5"/>
      <c r="V84" s="13"/>
      <c r="W84" s="11" t="str">
        <f aca="true">IF(V84="","",V84-TODAY())</f>
        <v/>
      </c>
      <c r="X84" s="5"/>
      <c r="Y84" s="5"/>
      <c r="Z84" s="5"/>
      <c r="AA84" s="5"/>
      <c r="AB84" s="12"/>
      <c r="AC84" s="5"/>
      <c r="AD84" s="13"/>
      <c r="AE84" s="5"/>
    </row>
    <row r="85" customFormat="false" ht="15" hidden="false" customHeight="true" outlineLevel="0" collapsed="false">
      <c r="A85" s="5"/>
      <c r="B85" s="13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11" t="n">
        <f aca="false">L85*M85</f>
        <v>0</v>
      </c>
      <c r="O85" s="5" t="str">
        <f aca="false">IF(N85="","",IF(N85&gt;=9,"Critical",IF(N85&gt;=7,"High",IF(N85&gt;=4,"Medium","Low"))))</f>
        <v>Low</v>
      </c>
      <c r="P85" s="5"/>
      <c r="Q85" s="5"/>
      <c r="R85" s="5"/>
      <c r="S85" s="11" t="n">
        <f aca="false">Q85*R85</f>
        <v>0</v>
      </c>
      <c r="T85" s="5" t="str">
        <f aca="false">IF(S85="","",IF(S85&gt;=9,"Critical",IF(S85&gt;=7,"High",IF(S85&gt;=4,"Medium","Low"))))</f>
        <v>Low</v>
      </c>
      <c r="U85" s="5"/>
      <c r="V85" s="13"/>
      <c r="W85" s="11" t="str">
        <f aca="true">IF(V85="","",V85-TODAY())</f>
        <v/>
      </c>
      <c r="X85" s="5"/>
      <c r="Y85" s="5"/>
      <c r="Z85" s="5"/>
      <c r="AA85" s="5"/>
      <c r="AB85" s="12"/>
      <c r="AC85" s="5"/>
      <c r="AD85" s="13"/>
      <c r="AE85" s="5"/>
    </row>
    <row r="86" customFormat="false" ht="15" hidden="false" customHeight="true" outlineLevel="0" collapsed="false">
      <c r="A86" s="5"/>
      <c r="B86" s="13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11" t="n">
        <f aca="false">L86*M86</f>
        <v>0</v>
      </c>
      <c r="O86" s="5" t="str">
        <f aca="false">IF(N86="","",IF(N86&gt;=9,"Critical",IF(N86&gt;=7,"High",IF(N86&gt;=4,"Medium","Low"))))</f>
        <v>Low</v>
      </c>
      <c r="P86" s="5"/>
      <c r="Q86" s="5"/>
      <c r="R86" s="5"/>
      <c r="S86" s="11" t="n">
        <f aca="false">Q86*R86</f>
        <v>0</v>
      </c>
      <c r="T86" s="5" t="str">
        <f aca="false">IF(S86="","",IF(S86&gt;=9,"Critical",IF(S86&gt;=7,"High",IF(S86&gt;=4,"Medium","Low"))))</f>
        <v>Low</v>
      </c>
      <c r="U86" s="5"/>
      <c r="V86" s="13"/>
      <c r="W86" s="11" t="str">
        <f aca="true">IF(V86="","",V86-TODAY())</f>
        <v/>
      </c>
      <c r="X86" s="5"/>
      <c r="Y86" s="5"/>
      <c r="Z86" s="5"/>
      <c r="AA86" s="5"/>
      <c r="AB86" s="12"/>
      <c r="AC86" s="5"/>
      <c r="AD86" s="13"/>
      <c r="AE86" s="5"/>
    </row>
    <row r="87" customFormat="false" ht="15" hidden="false" customHeight="true" outlineLevel="0" collapsed="false">
      <c r="A87" s="5"/>
      <c r="B87" s="13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11" t="n">
        <f aca="false">L87*M87</f>
        <v>0</v>
      </c>
      <c r="O87" s="5" t="str">
        <f aca="false">IF(N87="","",IF(N87&gt;=9,"Critical",IF(N87&gt;=7,"High",IF(N87&gt;=4,"Medium","Low"))))</f>
        <v>Low</v>
      </c>
      <c r="P87" s="5"/>
      <c r="Q87" s="5"/>
      <c r="R87" s="5"/>
      <c r="S87" s="11" t="n">
        <f aca="false">Q87*R87</f>
        <v>0</v>
      </c>
      <c r="T87" s="5" t="str">
        <f aca="false">IF(S87="","",IF(S87&gt;=9,"Critical",IF(S87&gt;=7,"High",IF(S87&gt;=4,"Medium","Low"))))</f>
        <v>Low</v>
      </c>
      <c r="U87" s="5"/>
      <c r="V87" s="13"/>
      <c r="W87" s="11" t="str">
        <f aca="true">IF(V87="","",V87-TODAY())</f>
        <v/>
      </c>
      <c r="X87" s="5"/>
      <c r="Y87" s="5"/>
      <c r="Z87" s="5"/>
      <c r="AA87" s="5"/>
      <c r="AB87" s="12"/>
      <c r="AC87" s="5"/>
      <c r="AD87" s="13"/>
      <c r="AE87" s="5"/>
    </row>
    <row r="88" customFormat="false" ht="15" hidden="false" customHeight="true" outlineLevel="0" collapsed="false">
      <c r="A88" s="5"/>
      <c r="B88" s="13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11" t="n">
        <f aca="false">L88*M88</f>
        <v>0</v>
      </c>
      <c r="O88" s="5" t="str">
        <f aca="false">IF(N88="","",IF(N88&gt;=9,"Critical",IF(N88&gt;=7,"High",IF(N88&gt;=4,"Medium","Low"))))</f>
        <v>Low</v>
      </c>
      <c r="P88" s="5"/>
      <c r="Q88" s="5"/>
      <c r="R88" s="5"/>
      <c r="S88" s="11" t="n">
        <f aca="false">Q88*R88</f>
        <v>0</v>
      </c>
      <c r="T88" s="5" t="str">
        <f aca="false">IF(S88="","",IF(S88&gt;=9,"Critical",IF(S88&gt;=7,"High",IF(S88&gt;=4,"Medium","Low"))))</f>
        <v>Low</v>
      </c>
      <c r="U88" s="5"/>
      <c r="V88" s="13"/>
      <c r="W88" s="11" t="str">
        <f aca="true">IF(V88="","",V88-TODAY())</f>
        <v/>
      </c>
      <c r="X88" s="5"/>
      <c r="Y88" s="5"/>
      <c r="Z88" s="5"/>
      <c r="AA88" s="5"/>
      <c r="AB88" s="12"/>
      <c r="AC88" s="5"/>
      <c r="AD88" s="13"/>
      <c r="AE88" s="5"/>
    </row>
    <row r="89" customFormat="false" ht="15" hidden="false" customHeight="true" outlineLevel="0" collapsed="false">
      <c r="A89" s="5"/>
      <c r="B89" s="13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11" t="n">
        <f aca="false">L89*M89</f>
        <v>0</v>
      </c>
      <c r="O89" s="5" t="str">
        <f aca="false">IF(N89="","",IF(N89&gt;=9,"Critical",IF(N89&gt;=7,"High",IF(N89&gt;=4,"Medium","Low"))))</f>
        <v>Low</v>
      </c>
      <c r="P89" s="5"/>
      <c r="Q89" s="5"/>
      <c r="R89" s="5"/>
      <c r="S89" s="11" t="n">
        <f aca="false">Q89*R89</f>
        <v>0</v>
      </c>
      <c r="T89" s="5" t="str">
        <f aca="false">IF(S89="","",IF(S89&gt;=9,"Critical",IF(S89&gt;=7,"High",IF(S89&gt;=4,"Medium","Low"))))</f>
        <v>Low</v>
      </c>
      <c r="U89" s="5"/>
      <c r="V89" s="13"/>
      <c r="W89" s="11" t="str">
        <f aca="true">IF(V89="","",V89-TODAY())</f>
        <v/>
      </c>
      <c r="X89" s="5"/>
      <c r="Y89" s="5"/>
      <c r="Z89" s="5"/>
      <c r="AA89" s="5"/>
      <c r="AB89" s="12"/>
      <c r="AC89" s="5"/>
      <c r="AD89" s="13"/>
      <c r="AE89" s="5"/>
    </row>
    <row r="90" customFormat="false" ht="15" hidden="false" customHeight="true" outlineLevel="0" collapsed="false">
      <c r="A90" s="5"/>
      <c r="B90" s="13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11" t="n">
        <f aca="false">L90*M90</f>
        <v>0</v>
      </c>
      <c r="O90" s="5" t="str">
        <f aca="false">IF(N90="","",IF(N90&gt;=9,"Critical",IF(N90&gt;=7,"High",IF(N90&gt;=4,"Medium","Low"))))</f>
        <v>Low</v>
      </c>
      <c r="P90" s="5"/>
      <c r="Q90" s="5"/>
      <c r="R90" s="5"/>
      <c r="S90" s="11" t="n">
        <f aca="false">Q90*R90</f>
        <v>0</v>
      </c>
      <c r="T90" s="5" t="str">
        <f aca="false">IF(S90="","",IF(S90&gt;=9,"Critical",IF(S90&gt;=7,"High",IF(S90&gt;=4,"Medium","Low"))))</f>
        <v>Low</v>
      </c>
      <c r="U90" s="5"/>
      <c r="V90" s="13"/>
      <c r="W90" s="11" t="str">
        <f aca="true">IF(V90="","",V90-TODAY())</f>
        <v/>
      </c>
      <c r="X90" s="5"/>
      <c r="Y90" s="5"/>
      <c r="Z90" s="5"/>
      <c r="AA90" s="5"/>
      <c r="AB90" s="12"/>
      <c r="AC90" s="5"/>
      <c r="AD90" s="13"/>
      <c r="AE90" s="5"/>
    </row>
    <row r="91" customFormat="false" ht="15" hidden="false" customHeight="true" outlineLevel="0" collapsed="false">
      <c r="A91" s="5"/>
      <c r="B91" s="13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11" t="n">
        <f aca="false">L91*M91</f>
        <v>0</v>
      </c>
      <c r="O91" s="5" t="str">
        <f aca="false">IF(N91="","",IF(N91&gt;=9,"Critical",IF(N91&gt;=7,"High",IF(N91&gt;=4,"Medium","Low"))))</f>
        <v>Low</v>
      </c>
      <c r="P91" s="5"/>
      <c r="Q91" s="5"/>
      <c r="R91" s="5"/>
      <c r="S91" s="11" t="n">
        <f aca="false">Q91*R91</f>
        <v>0</v>
      </c>
      <c r="T91" s="5" t="str">
        <f aca="false">IF(S91="","",IF(S91&gt;=9,"Critical",IF(S91&gt;=7,"High",IF(S91&gt;=4,"Medium","Low"))))</f>
        <v>Low</v>
      </c>
      <c r="U91" s="5"/>
      <c r="V91" s="13"/>
      <c r="W91" s="11" t="str">
        <f aca="true">IF(V91="","",V91-TODAY())</f>
        <v/>
      </c>
      <c r="X91" s="5"/>
      <c r="Y91" s="5"/>
      <c r="Z91" s="5"/>
      <c r="AA91" s="5"/>
      <c r="AB91" s="12"/>
      <c r="AC91" s="5"/>
      <c r="AD91" s="13"/>
      <c r="AE91" s="5"/>
    </row>
    <row r="92" customFormat="false" ht="15" hidden="false" customHeight="true" outlineLevel="0" collapsed="false">
      <c r="A92" s="5"/>
      <c r="B92" s="13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11" t="n">
        <f aca="false">L92*M92</f>
        <v>0</v>
      </c>
      <c r="O92" s="5" t="str">
        <f aca="false">IF(N92="","",IF(N92&gt;=9,"Critical",IF(N92&gt;=7,"High",IF(N92&gt;=4,"Medium","Low"))))</f>
        <v>Low</v>
      </c>
      <c r="P92" s="5"/>
      <c r="Q92" s="5"/>
      <c r="R92" s="5"/>
      <c r="S92" s="11" t="n">
        <f aca="false">Q92*R92</f>
        <v>0</v>
      </c>
      <c r="T92" s="5" t="str">
        <f aca="false">IF(S92="","",IF(S92&gt;=9,"Critical",IF(S92&gt;=7,"High",IF(S92&gt;=4,"Medium","Low"))))</f>
        <v>Low</v>
      </c>
      <c r="U92" s="5"/>
      <c r="V92" s="13"/>
      <c r="W92" s="11" t="str">
        <f aca="true">IF(V92="","",V92-TODAY())</f>
        <v/>
      </c>
      <c r="X92" s="5"/>
      <c r="Y92" s="5"/>
      <c r="Z92" s="5"/>
      <c r="AA92" s="5"/>
      <c r="AB92" s="12"/>
      <c r="AC92" s="5"/>
      <c r="AD92" s="13"/>
      <c r="AE92" s="5"/>
    </row>
    <row r="93" customFormat="false" ht="15" hidden="false" customHeight="true" outlineLevel="0" collapsed="false">
      <c r="A93" s="5"/>
      <c r="B93" s="13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11" t="n">
        <f aca="false">L93*M93</f>
        <v>0</v>
      </c>
      <c r="O93" s="5" t="str">
        <f aca="false">IF(N93="","",IF(N93&gt;=9,"Critical",IF(N93&gt;=7,"High",IF(N93&gt;=4,"Medium","Low"))))</f>
        <v>Low</v>
      </c>
      <c r="P93" s="5"/>
      <c r="Q93" s="5"/>
      <c r="R93" s="5"/>
      <c r="S93" s="11" t="n">
        <f aca="false">Q93*R93</f>
        <v>0</v>
      </c>
      <c r="T93" s="5" t="str">
        <f aca="false">IF(S93="","",IF(S93&gt;=9,"Critical",IF(S93&gt;=7,"High",IF(S93&gt;=4,"Medium","Low"))))</f>
        <v>Low</v>
      </c>
      <c r="U93" s="5"/>
      <c r="V93" s="13"/>
      <c r="W93" s="11" t="str">
        <f aca="true">IF(V93="","",V93-TODAY())</f>
        <v/>
      </c>
      <c r="X93" s="5"/>
      <c r="Y93" s="5"/>
      <c r="Z93" s="5"/>
      <c r="AA93" s="5"/>
      <c r="AB93" s="12"/>
      <c r="AC93" s="5"/>
      <c r="AD93" s="13"/>
      <c r="AE93" s="5"/>
    </row>
    <row r="94" customFormat="false" ht="15" hidden="false" customHeight="true" outlineLevel="0" collapsed="false">
      <c r="A94" s="5"/>
      <c r="B94" s="13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11" t="n">
        <f aca="false">L94*M94</f>
        <v>0</v>
      </c>
      <c r="O94" s="5" t="str">
        <f aca="false">IF(N94="","",IF(N94&gt;=9,"Critical",IF(N94&gt;=7,"High",IF(N94&gt;=4,"Medium","Low"))))</f>
        <v>Low</v>
      </c>
      <c r="P94" s="5"/>
      <c r="Q94" s="5"/>
      <c r="R94" s="5"/>
      <c r="S94" s="11" t="n">
        <f aca="false">Q94*R94</f>
        <v>0</v>
      </c>
      <c r="T94" s="5" t="str">
        <f aca="false">IF(S94="","",IF(S94&gt;=9,"Critical",IF(S94&gt;=7,"High",IF(S94&gt;=4,"Medium","Low"))))</f>
        <v>Low</v>
      </c>
      <c r="U94" s="5"/>
      <c r="V94" s="13"/>
      <c r="W94" s="11" t="str">
        <f aca="true">IF(V94="","",V94-TODAY())</f>
        <v/>
      </c>
      <c r="X94" s="5"/>
      <c r="Y94" s="5"/>
      <c r="Z94" s="5"/>
      <c r="AA94" s="5"/>
      <c r="AB94" s="12"/>
      <c r="AC94" s="5"/>
      <c r="AD94" s="13"/>
      <c r="AE94" s="5"/>
    </row>
    <row r="95" customFormat="false" ht="15" hidden="false" customHeight="true" outlineLevel="0" collapsed="false">
      <c r="A95" s="5"/>
      <c r="B95" s="13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11" t="n">
        <f aca="false">L95*M95</f>
        <v>0</v>
      </c>
      <c r="O95" s="5" t="str">
        <f aca="false">IF(N95="","",IF(N95&gt;=9,"Critical",IF(N95&gt;=7,"High",IF(N95&gt;=4,"Medium","Low"))))</f>
        <v>Low</v>
      </c>
      <c r="P95" s="5"/>
      <c r="Q95" s="5"/>
      <c r="R95" s="5"/>
      <c r="S95" s="11" t="n">
        <f aca="false">Q95*R95</f>
        <v>0</v>
      </c>
      <c r="T95" s="5" t="str">
        <f aca="false">IF(S95="","",IF(S95&gt;=9,"Critical",IF(S95&gt;=7,"High",IF(S95&gt;=4,"Medium","Low"))))</f>
        <v>Low</v>
      </c>
      <c r="U95" s="5"/>
      <c r="V95" s="13"/>
      <c r="W95" s="11" t="str">
        <f aca="true">IF(V95="","",V95-TODAY())</f>
        <v/>
      </c>
      <c r="X95" s="5"/>
      <c r="Y95" s="5"/>
      <c r="Z95" s="5"/>
      <c r="AA95" s="5"/>
      <c r="AB95" s="12"/>
      <c r="AC95" s="5"/>
      <c r="AD95" s="13"/>
      <c r="AE95" s="5"/>
    </row>
    <row r="96" customFormat="false" ht="15" hidden="false" customHeight="true" outlineLevel="0" collapsed="false">
      <c r="A96" s="5"/>
      <c r="B96" s="13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11" t="n">
        <f aca="false">L96*M96</f>
        <v>0</v>
      </c>
      <c r="O96" s="5" t="str">
        <f aca="false">IF(N96="","",IF(N96&gt;=9,"Critical",IF(N96&gt;=7,"High",IF(N96&gt;=4,"Medium","Low"))))</f>
        <v>Low</v>
      </c>
      <c r="P96" s="5"/>
      <c r="Q96" s="5"/>
      <c r="R96" s="5"/>
      <c r="S96" s="11" t="n">
        <f aca="false">Q96*R96</f>
        <v>0</v>
      </c>
      <c r="T96" s="5" t="str">
        <f aca="false">IF(S96="","",IF(S96&gt;=9,"Critical",IF(S96&gt;=7,"High",IF(S96&gt;=4,"Medium","Low"))))</f>
        <v>Low</v>
      </c>
      <c r="U96" s="5"/>
      <c r="V96" s="13"/>
      <c r="W96" s="11" t="str">
        <f aca="true">IF(V96="","",V96-TODAY())</f>
        <v/>
      </c>
      <c r="X96" s="5"/>
      <c r="Y96" s="5"/>
      <c r="Z96" s="5"/>
      <c r="AA96" s="5"/>
      <c r="AB96" s="12"/>
      <c r="AC96" s="5"/>
      <c r="AD96" s="13"/>
      <c r="AE96" s="5"/>
    </row>
    <row r="97" customFormat="false" ht="15" hidden="false" customHeight="true" outlineLevel="0" collapsed="false">
      <c r="A97" s="5"/>
      <c r="B97" s="13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11" t="n">
        <f aca="false">L97*M97</f>
        <v>0</v>
      </c>
      <c r="O97" s="5" t="str">
        <f aca="false">IF(N97="","",IF(N97&gt;=9,"Critical",IF(N97&gt;=7,"High",IF(N97&gt;=4,"Medium","Low"))))</f>
        <v>Low</v>
      </c>
      <c r="P97" s="5"/>
      <c r="Q97" s="5"/>
      <c r="R97" s="5"/>
      <c r="S97" s="11" t="n">
        <f aca="false">Q97*R97</f>
        <v>0</v>
      </c>
      <c r="T97" s="5" t="str">
        <f aca="false">IF(S97="","",IF(S97&gt;=9,"Critical",IF(S97&gt;=7,"High",IF(S97&gt;=4,"Medium","Low"))))</f>
        <v>Low</v>
      </c>
      <c r="U97" s="5"/>
      <c r="V97" s="13"/>
      <c r="W97" s="11" t="str">
        <f aca="true">IF(V97="","",V97-TODAY())</f>
        <v/>
      </c>
      <c r="X97" s="5"/>
      <c r="Y97" s="5"/>
      <c r="Z97" s="5"/>
      <c r="AA97" s="5"/>
      <c r="AB97" s="12"/>
      <c r="AC97" s="5"/>
      <c r="AD97" s="13"/>
      <c r="AE97" s="5"/>
    </row>
    <row r="98" customFormat="false" ht="15" hidden="false" customHeight="true" outlineLevel="0" collapsed="false">
      <c r="A98" s="5"/>
      <c r="B98" s="13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11" t="n">
        <f aca="false">L98*M98</f>
        <v>0</v>
      </c>
      <c r="O98" s="5" t="str">
        <f aca="false">IF(N98="","",IF(N98&gt;=9,"Critical",IF(N98&gt;=7,"High",IF(N98&gt;=4,"Medium","Low"))))</f>
        <v>Low</v>
      </c>
      <c r="P98" s="5"/>
      <c r="Q98" s="5"/>
      <c r="R98" s="5"/>
      <c r="S98" s="11" t="n">
        <f aca="false">Q98*R98</f>
        <v>0</v>
      </c>
      <c r="T98" s="5" t="str">
        <f aca="false">IF(S98="","",IF(S98&gt;=9,"Critical",IF(S98&gt;=7,"High",IF(S98&gt;=4,"Medium","Low"))))</f>
        <v>Low</v>
      </c>
      <c r="U98" s="5"/>
      <c r="V98" s="13"/>
      <c r="W98" s="11" t="str">
        <f aca="true">IF(V98="","",V98-TODAY())</f>
        <v/>
      </c>
      <c r="X98" s="5"/>
      <c r="Y98" s="5"/>
      <c r="Z98" s="5"/>
      <c r="AA98" s="5"/>
      <c r="AB98" s="12"/>
      <c r="AC98" s="5"/>
      <c r="AD98" s="13"/>
      <c r="AE98" s="5"/>
    </row>
    <row r="99" customFormat="false" ht="15" hidden="false" customHeight="true" outlineLevel="0" collapsed="false">
      <c r="A99" s="5"/>
      <c r="B99" s="13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11" t="n">
        <f aca="false">L99*M99</f>
        <v>0</v>
      </c>
      <c r="O99" s="5" t="str">
        <f aca="false">IF(N99="","",IF(N99&gt;=9,"Critical",IF(N99&gt;=7,"High",IF(N99&gt;=4,"Medium","Low"))))</f>
        <v>Low</v>
      </c>
      <c r="P99" s="5"/>
      <c r="Q99" s="5"/>
      <c r="R99" s="5"/>
      <c r="S99" s="11" t="n">
        <f aca="false">Q99*R99</f>
        <v>0</v>
      </c>
      <c r="T99" s="5" t="str">
        <f aca="false">IF(S99="","",IF(S99&gt;=9,"Critical",IF(S99&gt;=7,"High",IF(S99&gt;=4,"Medium","Low"))))</f>
        <v>Low</v>
      </c>
      <c r="U99" s="5"/>
      <c r="V99" s="13"/>
      <c r="W99" s="11" t="str">
        <f aca="true">IF(V99="","",V99-TODAY())</f>
        <v/>
      </c>
      <c r="X99" s="5"/>
      <c r="Y99" s="5"/>
      <c r="Z99" s="5"/>
      <c r="AA99" s="5"/>
      <c r="AB99" s="12"/>
      <c r="AC99" s="5"/>
      <c r="AD99" s="13"/>
      <c r="AE99" s="5"/>
    </row>
    <row r="100" customFormat="false" ht="15" hidden="false" customHeight="true" outlineLevel="0" collapsed="false">
      <c r="A100" s="5"/>
      <c r="B100" s="13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11" t="n">
        <f aca="false">L100*M100</f>
        <v>0</v>
      </c>
      <c r="O100" s="5" t="str">
        <f aca="false">IF(N100="","",IF(N100&gt;=9,"Critical",IF(N100&gt;=7,"High",IF(N100&gt;=4,"Medium","Low"))))</f>
        <v>Low</v>
      </c>
      <c r="P100" s="5"/>
      <c r="Q100" s="5"/>
      <c r="R100" s="5"/>
      <c r="S100" s="11" t="n">
        <f aca="false">Q100*R100</f>
        <v>0</v>
      </c>
      <c r="T100" s="5" t="str">
        <f aca="false">IF(S100="","",IF(S100&gt;=9,"Critical",IF(S100&gt;=7,"High",IF(S100&gt;=4,"Medium","Low"))))</f>
        <v>Low</v>
      </c>
      <c r="U100" s="5"/>
      <c r="V100" s="13"/>
      <c r="W100" s="11" t="str">
        <f aca="true">IF(V100="","",V100-TODAY())</f>
        <v/>
      </c>
      <c r="X100" s="5"/>
      <c r="Y100" s="5"/>
      <c r="Z100" s="5"/>
      <c r="AA100" s="5"/>
      <c r="AB100" s="12"/>
      <c r="AC100" s="5"/>
      <c r="AD100" s="13"/>
      <c r="AE100" s="5"/>
    </row>
    <row r="101" customFormat="false" ht="15" hidden="false" customHeight="true" outlineLevel="0" collapsed="false">
      <c r="A101" s="5"/>
      <c r="B101" s="13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11" t="n">
        <f aca="false">L101*M101</f>
        <v>0</v>
      </c>
      <c r="O101" s="5" t="str">
        <f aca="false">IF(N101="","",IF(N101&gt;=9,"Critical",IF(N101&gt;=7,"High",IF(N101&gt;=4,"Medium","Low"))))</f>
        <v>Low</v>
      </c>
      <c r="P101" s="5"/>
      <c r="Q101" s="5"/>
      <c r="R101" s="5"/>
      <c r="S101" s="11" t="n">
        <f aca="false">Q101*R101</f>
        <v>0</v>
      </c>
      <c r="T101" s="5" t="str">
        <f aca="false">IF(S101="","",IF(S101&gt;=9,"Critical",IF(S101&gt;=7,"High",IF(S101&gt;=4,"Medium","Low"))))</f>
        <v>Low</v>
      </c>
      <c r="U101" s="5"/>
      <c r="V101" s="13"/>
      <c r="W101" s="11" t="str">
        <f aca="true">IF(V101="","",V101-TODAY())</f>
        <v/>
      </c>
      <c r="X101" s="5"/>
      <c r="Y101" s="5"/>
      <c r="Z101" s="5"/>
      <c r="AA101" s="5"/>
      <c r="AB101" s="12"/>
      <c r="AC101" s="5"/>
      <c r="AD101" s="13"/>
      <c r="AE101" s="5"/>
    </row>
    <row r="102" customFormat="false" ht="15" hidden="false" customHeight="true" outlineLevel="0" collapsed="false">
      <c r="A102" s="5"/>
      <c r="B102" s="13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11" t="n">
        <f aca="false">L102*M102</f>
        <v>0</v>
      </c>
      <c r="O102" s="5" t="str">
        <f aca="false">IF(N102="","",IF(N102&gt;=9,"Critical",IF(N102&gt;=7,"High",IF(N102&gt;=4,"Medium","Low"))))</f>
        <v>Low</v>
      </c>
      <c r="P102" s="5"/>
      <c r="Q102" s="5"/>
      <c r="R102" s="5"/>
      <c r="S102" s="11" t="n">
        <f aca="false">Q102*R102</f>
        <v>0</v>
      </c>
      <c r="T102" s="5" t="str">
        <f aca="false">IF(S102="","",IF(S102&gt;=9,"Critical",IF(S102&gt;=7,"High",IF(S102&gt;=4,"Medium","Low"))))</f>
        <v>Low</v>
      </c>
      <c r="U102" s="5"/>
      <c r="V102" s="13"/>
      <c r="W102" s="11" t="str">
        <f aca="true">IF(V102="","",V102-TODAY())</f>
        <v/>
      </c>
      <c r="X102" s="5"/>
      <c r="Y102" s="5"/>
      <c r="Z102" s="5"/>
      <c r="AA102" s="5"/>
      <c r="AB102" s="12"/>
      <c r="AC102" s="5"/>
      <c r="AD102" s="13"/>
      <c r="AE102" s="5"/>
    </row>
    <row r="103" customFormat="false" ht="15" hidden="false" customHeight="true" outlineLevel="0" collapsed="false">
      <c r="A103" s="5"/>
      <c r="B103" s="13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11" t="n">
        <f aca="false">L103*M103</f>
        <v>0</v>
      </c>
      <c r="O103" s="5" t="str">
        <f aca="false">IF(N103="","",IF(N103&gt;=9,"Critical",IF(N103&gt;=7,"High",IF(N103&gt;=4,"Medium","Low"))))</f>
        <v>Low</v>
      </c>
      <c r="P103" s="5"/>
      <c r="Q103" s="5"/>
      <c r="R103" s="5"/>
      <c r="S103" s="11" t="n">
        <f aca="false">Q103*R103</f>
        <v>0</v>
      </c>
      <c r="T103" s="5" t="str">
        <f aca="false">IF(S103="","",IF(S103&gt;=9,"Critical",IF(S103&gt;=7,"High",IF(S103&gt;=4,"Medium","Low"))))</f>
        <v>Low</v>
      </c>
      <c r="U103" s="5"/>
      <c r="V103" s="13"/>
      <c r="W103" s="11" t="str">
        <f aca="true">IF(V103="","",V103-TODAY())</f>
        <v/>
      </c>
      <c r="X103" s="5"/>
      <c r="Y103" s="5"/>
      <c r="Z103" s="5"/>
      <c r="AA103" s="5"/>
      <c r="AB103" s="12"/>
      <c r="AC103" s="5"/>
      <c r="AD103" s="13"/>
      <c r="AE103" s="5"/>
    </row>
  </sheetData>
  <mergeCells count="1">
    <mergeCell ref="A1:W1"/>
  </mergeCells>
  <conditionalFormatting sqref="N4:N103">
    <cfRule type="colorScale" priority="2">
      <colorScale>
        <cfvo type="min" val="0"/>
        <cfvo type="percentile" val="50"/>
        <cfvo type="max" val="0"/>
        <color rgb="FFC6EFCE"/>
        <color rgb="FFFFEB9C"/>
        <color rgb="FFF4CCCC"/>
      </colorScale>
    </cfRule>
  </conditionalFormatting>
  <conditionalFormatting sqref="S4:S103">
    <cfRule type="colorScale" priority="3">
      <colorScale>
        <cfvo type="min" val="0"/>
        <cfvo type="percentile" val="50"/>
        <cfvo type="max" val="0"/>
        <color rgb="FFC6EFCE"/>
        <color rgb="FFFFEB9C"/>
        <color rgb="FFF4CCCC"/>
      </colorScale>
    </cfRule>
  </conditionalFormatting>
  <conditionalFormatting sqref="W4:W103">
    <cfRule type="cellIs" priority="4" operator="lessThan" aboveAverage="0" equalAverage="0" bottom="0" percent="0" rank="0" text="" dxfId="12">
      <formula>0</formula>
    </cfRule>
  </conditionalFormatting>
  <conditionalFormatting sqref="AB4:AB103">
    <cfRule type="expression" priority="5" aboveAverage="0" equalAverage="0" bottom="0" percent="0" rank="0" text="" dxfId="13">
      <formula>AB4="Rejected"</formula>
    </cfRule>
    <cfRule type="expression" priority="6" aboveAverage="0" equalAverage="0" bottom="0" percent="0" rank="0" text="" dxfId="14">
      <formula>AB4="Approved"</formula>
    </cfRule>
  </conditionalFormatting>
  <conditionalFormatting sqref="T4:T103">
    <cfRule type="expression" priority="7" aboveAverage="0" equalAverage="0" bottom="0" percent="0" rank="0" text="" dxfId="15">
      <formula>OR(T4="High",T4="Critical")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3203125" defaultRowHeight="13.5" zeroHeight="false" outlineLevelRow="0" outlineLevelCol="0"/>
  <cols>
    <col collapsed="false" customWidth="true" hidden="false" outlineLevel="0" max="2" min="1" style="0" width="28"/>
  </cols>
  <sheetData>
    <row r="1" customFormat="false" ht="21" hidden="false" customHeight="true" outlineLevel="0" collapsed="false">
      <c r="A1" s="7" t="s">
        <v>318</v>
      </c>
      <c r="B1" s="7"/>
      <c r="C1" s="7"/>
      <c r="D1" s="7"/>
      <c r="E1" s="7"/>
      <c r="F1" s="7"/>
      <c r="G1" s="7"/>
      <c r="H1" s="7"/>
    </row>
    <row r="3" customFormat="false" ht="15" hidden="false" customHeight="true" outlineLevel="0" collapsed="false">
      <c r="A3" s="6" t="s">
        <v>319</v>
      </c>
      <c r="B3" s="6" t="s">
        <v>320</v>
      </c>
      <c r="D3" s="14" t="s">
        <v>25</v>
      </c>
      <c r="E3" s="14" t="s">
        <v>321</v>
      </c>
      <c r="G3" s="14" t="s">
        <v>26</v>
      </c>
      <c r="H3" s="14" t="s">
        <v>321</v>
      </c>
    </row>
    <row r="4" customFormat="false" ht="13.8" hidden="false" customHeight="false" outlineLevel="0" collapsed="false">
      <c r="A4" s="0" t="s">
        <v>322</v>
      </c>
      <c r="B4" s="0" t="n">
        <f aca="false">COUNTA('Risk Assessments'!A4:A103)</f>
        <v>23</v>
      </c>
      <c r="D4" s="15" t="s">
        <v>30</v>
      </c>
      <c r="E4" s="15" t="n">
        <f aca="false">COUNTIF('Risk Assessments'!F4:F103,"Strategic")</f>
        <v>0</v>
      </c>
      <c r="G4" s="15" t="s">
        <v>31</v>
      </c>
      <c r="H4" s="15" t="n">
        <f aca="false">COUNTIF('Risk Assessments'!P4:P103,"Accept")</f>
        <v>1</v>
      </c>
    </row>
    <row r="5" customFormat="false" ht="13.8" hidden="false" customHeight="false" outlineLevel="0" collapsed="false">
      <c r="A5" s="0" t="s">
        <v>323</v>
      </c>
      <c r="B5" s="0" t="n">
        <f aca="false">COUNTIF('Risk Assessments'!O4:O103,"High")+COUNTIF('Risk Assessments'!O4:O103,"Critical")</f>
        <v>2</v>
      </c>
      <c r="D5" s="15" t="s">
        <v>35</v>
      </c>
      <c r="E5" s="15" t="n">
        <f aca="false">COUNTIF('Risk Assessments'!F4:F103,"Operational")</f>
        <v>6</v>
      </c>
      <c r="G5" s="15" t="s">
        <v>36</v>
      </c>
      <c r="H5" s="15" t="n">
        <f aca="false">COUNTIF('Risk Assessments'!P4:P103,"Mitigate")</f>
        <v>21</v>
      </c>
    </row>
    <row r="6" customFormat="false" ht="13.8" hidden="false" customHeight="false" outlineLevel="0" collapsed="false">
      <c r="A6" s="0" t="s">
        <v>324</v>
      </c>
      <c r="B6" s="0" t="n">
        <f aca="false">COUNTIF('Risk Assessments'!T4:T103,"High")+COUNTIF('Risk Assessments'!T4:T103,"Critical")</f>
        <v>0</v>
      </c>
      <c r="D6" s="15" t="s">
        <v>40</v>
      </c>
      <c r="E6" s="15" t="n">
        <f aca="false">COUNTIF('Risk Assessments'!F4:F103,"Cybersecurity")</f>
        <v>6</v>
      </c>
      <c r="G6" s="15" t="s">
        <v>41</v>
      </c>
      <c r="H6" s="15" t="n">
        <f aca="false">COUNTIF('Risk Assessments'!P4:P103,"Transfer")</f>
        <v>1</v>
      </c>
    </row>
    <row r="7" customFormat="false" ht="13.8" hidden="false" customHeight="false" outlineLevel="0" collapsed="false">
      <c r="A7" s="0" t="s">
        <v>325</v>
      </c>
      <c r="B7" s="0" t="n">
        <f aca="false">COUNTIF('Risk Assessments'!AB4:AB103,"Pending")</f>
        <v>2</v>
      </c>
      <c r="D7" s="15" t="s">
        <v>44</v>
      </c>
      <c r="E7" s="15" t="n">
        <f aca="false">COUNTIF('Risk Assessments'!F4:F103,"Compliance")</f>
        <v>2</v>
      </c>
      <c r="G7" s="15" t="s">
        <v>45</v>
      </c>
      <c r="H7" s="15" t="n">
        <f aca="false">COUNTIF('Risk Assessments'!P4:P103,"Avoid")</f>
        <v>0</v>
      </c>
    </row>
    <row r="8" customFormat="false" ht="13.8" hidden="false" customHeight="false" outlineLevel="0" collapsed="false">
      <c r="A8" s="0" t="s">
        <v>326</v>
      </c>
      <c r="B8" s="0" t="n">
        <f aca="false">COUNTIF('Risk Assessments'!AB4:AB103,"Approved")</f>
        <v>21</v>
      </c>
      <c r="D8" s="15" t="s">
        <v>47</v>
      </c>
      <c r="E8" s="15" t="n">
        <f aca="false">COUNTIF('Risk Assessments'!F4:F103,"Financial")</f>
        <v>2</v>
      </c>
      <c r="G8" s="15" t="s">
        <v>48</v>
      </c>
      <c r="H8" s="15" t="n">
        <f aca="false">COUNTIF('Risk Assessments'!P4:P103,"Monitor")</f>
        <v>0</v>
      </c>
    </row>
    <row r="9" customFormat="false" ht="13.8" hidden="false" customHeight="false" outlineLevel="0" collapsed="false">
      <c r="A9" s="0" t="s">
        <v>39</v>
      </c>
      <c r="B9" s="0" t="n">
        <f aca="false">COUNTIF('Risk Assessments'!AC4:AC103,"Transferred to R-001")</f>
        <v>21</v>
      </c>
      <c r="D9" s="15" t="s">
        <v>49</v>
      </c>
      <c r="E9" s="15" t="n">
        <f aca="false">COUNTIF('Risk Assessments'!F4:F103,"Third-Party")</f>
        <v>3</v>
      </c>
    </row>
    <row r="10" customFormat="false" ht="13.8" hidden="false" customHeight="false" outlineLevel="0" collapsed="false">
      <c r="A10" s="0" t="s">
        <v>327</v>
      </c>
      <c r="B10" s="0" t="n">
        <f aca="false">COUNTIF('Risk Assessments'!W4:W103,"&lt;0")</f>
        <v>0</v>
      </c>
      <c r="D10" s="15" t="s">
        <v>50</v>
      </c>
      <c r="E10" s="15" t="n">
        <f aca="false">COUNTIF('Risk Assessments'!F4:F103,"Human")</f>
        <v>1</v>
      </c>
    </row>
    <row r="11" customFormat="false" ht="13.8" hidden="false" customHeight="false" outlineLevel="0" collapsed="false">
      <c r="D11" s="15" t="s">
        <v>51</v>
      </c>
      <c r="E11" s="15" t="n">
        <f aca="false">COUNTIF('Risk Assessments'!F4:F103,"Physical")</f>
        <v>3</v>
      </c>
    </row>
    <row r="12" customFormat="false" ht="13.8" hidden="false" customHeight="false" outlineLevel="0" collapsed="false">
      <c r="D12" s="15" t="s">
        <v>52</v>
      </c>
      <c r="E12" s="15" t="n">
        <f aca="false">COUNTIF('Risk Assessments'!F4:F103,"Reputational")</f>
        <v>0</v>
      </c>
    </row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  <row r="30" customFormat="false" ht="13.8" hidden="false" customHeight="false" outlineLevel="0" collapsed="false"/>
  </sheetData>
  <mergeCells count="1">
    <mergeCell ref="A1:H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3203125" defaultRowHeight="13.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8" min="4" style="0" width="18"/>
  </cols>
  <sheetData>
    <row r="1" customFormat="false" ht="15.75" hidden="false" customHeight="true" outlineLevel="0" collapsed="false">
      <c r="A1" s="16" t="s">
        <v>328</v>
      </c>
      <c r="B1" s="16"/>
      <c r="C1" s="16"/>
      <c r="D1" s="16"/>
      <c r="E1" s="16"/>
      <c r="F1" s="16"/>
      <c r="G1" s="16"/>
      <c r="H1" s="16"/>
    </row>
    <row r="2" customFormat="false" ht="13.5" hidden="false" customHeight="false" outlineLevel="0" collapsed="false">
      <c r="A2" s="5"/>
      <c r="B2" s="5"/>
      <c r="C2" s="5"/>
      <c r="D2" s="5"/>
      <c r="E2" s="5"/>
      <c r="F2" s="5"/>
      <c r="G2" s="5"/>
      <c r="H2" s="5"/>
    </row>
    <row r="3" customFormat="false" ht="15.75" hidden="false" customHeight="true" outlineLevel="0" collapsed="false">
      <c r="A3" s="8" t="s">
        <v>329</v>
      </c>
      <c r="B3" s="8" t="s">
        <v>320</v>
      </c>
      <c r="C3" s="5"/>
      <c r="D3" s="17" t="s">
        <v>330</v>
      </c>
      <c r="E3" s="17"/>
      <c r="F3" s="17"/>
      <c r="G3" s="17"/>
      <c r="H3" s="17"/>
    </row>
    <row r="4" customFormat="false" ht="15" hidden="false" customHeight="true" outlineLevel="0" collapsed="false">
      <c r="A4" s="5" t="s">
        <v>322</v>
      </c>
      <c r="B4" s="5" t="n">
        <f aca="false">Dashboard!B4</f>
        <v>23</v>
      </c>
      <c r="C4" s="5"/>
      <c r="D4" s="3" t="s">
        <v>331</v>
      </c>
      <c r="E4" s="3"/>
      <c r="F4" s="3"/>
      <c r="G4" s="3"/>
      <c r="H4" s="3"/>
    </row>
    <row r="5" customFormat="false" ht="15" hidden="false" customHeight="true" outlineLevel="0" collapsed="false">
      <c r="A5" s="5" t="s">
        <v>323</v>
      </c>
      <c r="B5" s="5" t="n">
        <f aca="false">Dashboard!B5</f>
        <v>2</v>
      </c>
      <c r="C5" s="5"/>
      <c r="D5" s="3"/>
      <c r="E5" s="3"/>
      <c r="F5" s="3"/>
      <c r="G5" s="3"/>
      <c r="H5" s="3"/>
    </row>
    <row r="6" customFormat="false" ht="15" hidden="false" customHeight="true" outlineLevel="0" collapsed="false">
      <c r="A6" s="5" t="s">
        <v>324</v>
      </c>
      <c r="B6" s="5" t="n">
        <f aca="false">Dashboard!B6</f>
        <v>0</v>
      </c>
      <c r="C6" s="5"/>
      <c r="D6" s="3"/>
      <c r="E6" s="3"/>
      <c r="F6" s="3"/>
      <c r="G6" s="3"/>
      <c r="H6" s="3"/>
    </row>
    <row r="7" customFormat="false" ht="15" hidden="false" customHeight="true" outlineLevel="0" collapsed="false">
      <c r="A7" s="5" t="s">
        <v>325</v>
      </c>
      <c r="B7" s="5" t="n">
        <f aca="false">Dashboard!B7</f>
        <v>2</v>
      </c>
      <c r="C7" s="5"/>
      <c r="D7" s="3"/>
      <c r="E7" s="3"/>
      <c r="F7" s="3"/>
      <c r="G7" s="3"/>
      <c r="H7" s="3"/>
    </row>
    <row r="8" customFormat="false" ht="15" hidden="false" customHeight="true" outlineLevel="0" collapsed="false">
      <c r="A8" s="5" t="s">
        <v>39</v>
      </c>
      <c r="B8" s="5" t="n">
        <f aca="false">Dashboard!B9</f>
        <v>21</v>
      </c>
      <c r="C8" s="5"/>
      <c r="D8" s="3"/>
      <c r="E8" s="3"/>
      <c r="F8" s="3"/>
      <c r="G8" s="3"/>
      <c r="H8" s="3"/>
    </row>
    <row r="9" customFormat="false" ht="15" hidden="false" customHeight="true" outlineLevel="0" collapsed="false">
      <c r="A9" s="5" t="s">
        <v>327</v>
      </c>
      <c r="B9" s="5" t="n">
        <f aca="false">Dashboard!B10</f>
        <v>0</v>
      </c>
      <c r="C9" s="5"/>
      <c r="D9" s="3"/>
      <c r="E9" s="3"/>
      <c r="F9" s="3"/>
      <c r="G9" s="3"/>
      <c r="H9" s="3"/>
    </row>
    <row r="10" customFormat="false" ht="13.5" hidden="false" customHeight="false" outlineLevel="0" collapsed="false">
      <c r="A10" s="5"/>
      <c r="B10" s="5"/>
      <c r="C10" s="5"/>
      <c r="D10" s="3"/>
      <c r="E10" s="3"/>
      <c r="F10" s="3"/>
      <c r="G10" s="3"/>
      <c r="H10" s="3"/>
    </row>
    <row r="11" customFormat="false" ht="13.5" hidden="false" customHeight="false" outlineLevel="0" collapsed="false">
      <c r="A11" s="5"/>
      <c r="B11" s="5"/>
      <c r="C11" s="5"/>
      <c r="D11" s="3"/>
      <c r="E11" s="3"/>
      <c r="F11" s="3"/>
      <c r="G11" s="3"/>
      <c r="H11" s="3"/>
    </row>
    <row r="12" customFormat="false" ht="13.5" hidden="false" customHeight="false" outlineLevel="0" collapsed="false">
      <c r="A12" s="5"/>
      <c r="B12" s="5"/>
      <c r="C12" s="5"/>
      <c r="D12" s="3"/>
      <c r="E12" s="3"/>
      <c r="F12" s="3"/>
      <c r="G12" s="3"/>
      <c r="H12" s="3"/>
    </row>
    <row r="13" customFormat="false" ht="13.5" hidden="false" customHeight="false" outlineLevel="0" collapsed="false">
      <c r="A13" s="5"/>
      <c r="B13" s="5"/>
      <c r="C13" s="5"/>
      <c r="D13" s="5"/>
      <c r="E13" s="5"/>
      <c r="F13" s="5"/>
      <c r="G13" s="5"/>
      <c r="H13" s="5"/>
    </row>
    <row r="14" customFormat="false" ht="15.75" hidden="false" customHeight="true" outlineLevel="0" collapsed="false">
      <c r="A14" s="4" t="s">
        <v>332</v>
      </c>
      <c r="B14" s="4" t="s">
        <v>333</v>
      </c>
      <c r="C14" s="4" t="s">
        <v>334</v>
      </c>
      <c r="D14" s="4" t="s">
        <v>335</v>
      </c>
      <c r="E14" s="5"/>
      <c r="F14" s="5"/>
      <c r="G14" s="5"/>
      <c r="H14" s="5"/>
    </row>
    <row r="15" customFormat="false" ht="15" hidden="false" customHeight="true" outlineLevel="0" collapsed="false">
      <c r="A15" s="5" t="s">
        <v>90</v>
      </c>
      <c r="B15" s="5"/>
      <c r="C15" s="5"/>
      <c r="D15" s="5"/>
      <c r="E15" s="5"/>
      <c r="F15" s="5"/>
      <c r="G15" s="5"/>
      <c r="H15" s="5"/>
    </row>
    <row r="16" customFormat="false" ht="15" hidden="false" customHeight="true" outlineLevel="0" collapsed="false">
      <c r="A16" s="5" t="s">
        <v>91</v>
      </c>
      <c r="B16" s="5"/>
      <c r="C16" s="5"/>
      <c r="D16" s="5"/>
      <c r="E16" s="5"/>
      <c r="F16" s="5"/>
      <c r="G16" s="5"/>
      <c r="H16" s="5"/>
    </row>
    <row r="17" customFormat="false" ht="15" hidden="false" customHeight="true" outlineLevel="0" collapsed="false">
      <c r="A17" s="5" t="s">
        <v>336</v>
      </c>
      <c r="B17" s="5"/>
      <c r="C17" s="5"/>
      <c r="D17" s="5"/>
      <c r="E17" s="5"/>
      <c r="F17" s="5"/>
      <c r="G17" s="5"/>
      <c r="H17" s="5"/>
    </row>
    <row r="18" customFormat="false" ht="13.5" hidden="false" customHeight="false" outlineLevel="0" collapsed="false">
      <c r="A18" s="5"/>
      <c r="B18" s="5"/>
      <c r="C18" s="5"/>
      <c r="D18" s="5"/>
      <c r="E18" s="5"/>
      <c r="F18" s="5"/>
      <c r="G18" s="5"/>
      <c r="H18" s="5"/>
    </row>
  </sheetData>
  <mergeCells count="3">
    <mergeCell ref="A1:H1"/>
    <mergeCell ref="D3:H3"/>
    <mergeCell ref="D4:H1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2026-07-20T11:40:35Z</dcterms:created>
  <dc:creator>openpyxl</dc:creator>
  <dc:description/>
  <dc:language>en-US</dc:language>
  <cp:lastModifiedBy/>
  <dcterms:modified xsi:type="dcterms:W3CDTF">2026-07-20T11:40:38Z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